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6043F7BD-FCB0-462B-AB19-6CAF50F3116C}" xr6:coauthVersionLast="45" xr6:coauthVersionMax="45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 Details" sheetId="2" r:id="rId4"/>
    <sheet name="Sum Sum" sheetId="15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Details'!$A$1:$Q$54</definedName>
    <definedName name="_xlnm.Print_Area" localSheetId="4">'Sum Sum'!$A$1:$J$47</definedName>
    <definedName name="_xlnm.Print_Titles" localSheetId="3">'LGC Details'!$1:$7</definedName>
  </definedNames>
  <calcPr calcId="181029"/>
</workbook>
</file>

<file path=xl/calcChain.xml><?xml version="1.0" encoding="utf-8"?>
<calcChain xmlns="http://schemas.openxmlformats.org/spreadsheetml/2006/main">
  <c r="J230" i="2" l="1"/>
  <c r="J231" i="2"/>
  <c r="J232" i="2"/>
  <c r="J233" i="2"/>
  <c r="J234" i="2"/>
  <c r="J235" i="2"/>
  <c r="J236" i="2"/>
  <c r="J237" i="2"/>
  <c r="J238" i="2"/>
  <c r="J239" i="2"/>
  <c r="J240" i="2"/>
  <c r="J241" i="2"/>
  <c r="J229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W26" i="2" l="1"/>
  <c r="W24" i="2"/>
  <c r="F18" i="4" l="1"/>
  <c r="E18" i="4"/>
  <c r="D18" i="4"/>
  <c r="G17" i="4"/>
  <c r="C18" i="4"/>
  <c r="G18" i="4" s="1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6" i="15"/>
  <c r="I15" i="15"/>
  <c r="I14" i="15"/>
  <c r="I13" i="15"/>
  <c r="I12" i="15"/>
  <c r="I11" i="15"/>
  <c r="I10" i="15"/>
  <c r="I9" i="15"/>
  <c r="I8" i="15"/>
  <c r="I7" i="15"/>
  <c r="G9" i="4"/>
  <c r="I47" i="1" l="1"/>
  <c r="H47" i="1"/>
  <c r="G47" i="1"/>
  <c r="E47" i="1"/>
  <c r="N47" i="1"/>
  <c r="M47" i="1"/>
  <c r="L47" i="1"/>
  <c r="K47" i="1"/>
  <c r="G7" i="4"/>
  <c r="H47" i="2" l="1"/>
  <c r="G16" i="4" l="1"/>
  <c r="G15" i="4"/>
  <c r="G14" i="4"/>
  <c r="G13" i="4"/>
  <c r="G12" i="4"/>
  <c r="G11" i="4"/>
  <c r="G10" i="4"/>
  <c r="G8" i="4"/>
  <c r="U413" i="2" l="1"/>
  <c r="T27" i="2"/>
  <c r="S27" i="2"/>
  <c r="R27" i="2"/>
  <c r="P27" i="2"/>
  <c r="J8" i="2"/>
  <c r="T412" i="2" l="1"/>
  <c r="S412" i="2"/>
  <c r="R412" i="2"/>
  <c r="Q412" i="2"/>
  <c r="P412" i="2"/>
  <c r="T405" i="2"/>
  <c r="S405" i="2"/>
  <c r="R405" i="2"/>
  <c r="Q405" i="2"/>
  <c r="P405" i="2"/>
  <c r="T390" i="2"/>
  <c r="S390" i="2"/>
  <c r="R390" i="2"/>
  <c r="Q390" i="2"/>
  <c r="P390" i="2"/>
  <c r="T372" i="2"/>
  <c r="S372" i="2"/>
  <c r="R372" i="2"/>
  <c r="Q372" i="2"/>
  <c r="P372" i="2"/>
  <c r="T355" i="2"/>
  <c r="S355" i="2"/>
  <c r="R355" i="2"/>
  <c r="Q355" i="2"/>
  <c r="P355" i="2"/>
  <c r="T331" i="2"/>
  <c r="S331" i="2"/>
  <c r="R331" i="2"/>
  <c r="Q331" i="2"/>
  <c r="P331" i="2"/>
  <c r="T307" i="2"/>
  <c r="S307" i="2"/>
  <c r="R307" i="2"/>
  <c r="P307" i="2"/>
  <c r="T289" i="2"/>
  <c r="S289" i="2"/>
  <c r="R289" i="2"/>
  <c r="Q289" i="2"/>
  <c r="P289" i="2"/>
  <c r="T255" i="2"/>
  <c r="S255" i="2"/>
  <c r="R255" i="2"/>
  <c r="Q255" i="2"/>
  <c r="P255" i="2"/>
  <c r="T224" i="2"/>
  <c r="S224" i="2"/>
  <c r="R224" i="2"/>
  <c r="Q224" i="2"/>
  <c r="P224" i="2"/>
  <c r="T205" i="2"/>
  <c r="S205" i="2"/>
  <c r="R205" i="2"/>
  <c r="Q205" i="2"/>
  <c r="P205" i="2"/>
  <c r="T184" i="2"/>
  <c r="S184" i="2"/>
  <c r="R184" i="2"/>
  <c r="Q184" i="2"/>
  <c r="P184" i="2"/>
  <c r="T158" i="2"/>
  <c r="S158" i="2"/>
  <c r="R158" i="2"/>
  <c r="Q158" i="2"/>
  <c r="P158" i="2"/>
  <c r="T144" i="2"/>
  <c r="S144" i="2"/>
  <c r="R144" i="2"/>
  <c r="Q144" i="2"/>
  <c r="P144" i="2"/>
  <c r="T123" i="2"/>
  <c r="S123" i="2"/>
  <c r="R123" i="2"/>
  <c r="Q123" i="2"/>
  <c r="P123" i="2"/>
  <c r="T106" i="2"/>
  <c r="S106" i="2"/>
  <c r="R106" i="2"/>
  <c r="Q106" i="2"/>
  <c r="P106" i="2"/>
  <c r="T84" i="2"/>
  <c r="S84" i="2"/>
  <c r="R84" i="2"/>
  <c r="Q84" i="2"/>
  <c r="P84" i="2"/>
  <c r="T62" i="2"/>
  <c r="S62" i="2"/>
  <c r="R62" i="2"/>
  <c r="Q62" i="2"/>
  <c r="P62" i="2"/>
  <c r="I414" i="2"/>
  <c r="H414" i="2"/>
  <c r="G414" i="2"/>
  <c r="F414" i="2"/>
  <c r="E414" i="2"/>
  <c r="I388" i="2"/>
  <c r="H388" i="2"/>
  <c r="G388" i="2"/>
  <c r="F388" i="2"/>
  <c r="E388" i="2"/>
  <c r="I364" i="2"/>
  <c r="H364" i="2"/>
  <c r="G364" i="2"/>
  <c r="F364" i="2"/>
  <c r="E364" i="2"/>
  <c r="I336" i="2"/>
  <c r="H336" i="2"/>
  <c r="G336" i="2"/>
  <c r="F336" i="2"/>
  <c r="E336" i="2"/>
  <c r="I308" i="2"/>
  <c r="H308" i="2"/>
  <c r="G308" i="2"/>
  <c r="F308" i="2"/>
  <c r="E308" i="2"/>
  <c r="I296" i="2"/>
  <c r="H296" i="2"/>
  <c r="G296" i="2"/>
  <c r="F296" i="2"/>
  <c r="E296" i="2"/>
  <c r="I278" i="2"/>
  <c r="H278" i="2"/>
  <c r="G278" i="2"/>
  <c r="F278" i="2"/>
  <c r="E278" i="2"/>
  <c r="I261" i="2"/>
  <c r="H261" i="2"/>
  <c r="G261" i="2"/>
  <c r="F261" i="2"/>
  <c r="E261" i="2"/>
  <c r="I242" i="2"/>
  <c r="H242" i="2"/>
  <c r="G242" i="2"/>
  <c r="F242" i="2"/>
  <c r="E242" i="2"/>
  <c r="I228" i="2" l="1"/>
  <c r="H228" i="2"/>
  <c r="G228" i="2"/>
  <c r="F228" i="2"/>
  <c r="E228" i="2"/>
  <c r="I202" i="2"/>
  <c r="H202" i="2"/>
  <c r="G202" i="2"/>
  <c r="F202" i="2"/>
  <c r="E202" i="2"/>
  <c r="I183" i="2"/>
  <c r="H183" i="2"/>
  <c r="G183" i="2"/>
  <c r="F183" i="2"/>
  <c r="E183" i="2"/>
  <c r="I155" i="2"/>
  <c r="H155" i="2"/>
  <c r="G155" i="2"/>
  <c r="F155" i="2"/>
  <c r="E155" i="2"/>
  <c r="I131" i="2"/>
  <c r="H131" i="2"/>
  <c r="G131" i="2"/>
  <c r="F131" i="2"/>
  <c r="E131" i="2"/>
  <c r="I122" i="2"/>
  <c r="H122" i="2"/>
  <c r="G122" i="2"/>
  <c r="F122" i="2"/>
  <c r="E122" i="2"/>
  <c r="I101" i="2"/>
  <c r="H101" i="2"/>
  <c r="G101" i="2"/>
  <c r="F101" i="2"/>
  <c r="E101" i="2"/>
  <c r="I79" i="2"/>
  <c r="H79" i="2"/>
  <c r="G79" i="2"/>
  <c r="F79" i="2"/>
  <c r="E79" i="2"/>
  <c r="I47" i="2"/>
  <c r="G47" i="2"/>
  <c r="F47" i="2"/>
  <c r="E47" i="2"/>
  <c r="J25" i="2" l="1"/>
  <c r="I25" i="2"/>
  <c r="H25" i="2"/>
  <c r="G25" i="2"/>
  <c r="F25" i="2"/>
  <c r="E25" i="2"/>
  <c r="J26" i="2" l="1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U411" i="2"/>
  <c r="U410" i="2"/>
  <c r="U409" i="2"/>
  <c r="U408" i="2"/>
  <c r="U407" i="2"/>
  <c r="U406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7" i="2"/>
  <c r="J306" i="2"/>
  <c r="J305" i="2"/>
  <c r="J304" i="2"/>
  <c r="J303" i="2"/>
  <c r="J302" i="2"/>
  <c r="J301" i="2"/>
  <c r="J300" i="2"/>
  <c r="J299" i="2"/>
  <c r="J298" i="2"/>
  <c r="J297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202" i="2" s="1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0" i="2"/>
  <c r="J129" i="2"/>
  <c r="J128" i="2"/>
  <c r="J127" i="2"/>
  <c r="J126" i="2"/>
  <c r="J125" i="2"/>
  <c r="J124" i="2"/>
  <c r="J123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F44" i="15"/>
  <c r="E17" i="15"/>
  <c r="I17" i="15" s="1"/>
  <c r="I44" i="15" s="1"/>
  <c r="H44" i="15"/>
  <c r="G44" i="15"/>
  <c r="D44" i="15"/>
  <c r="U412" i="2" l="1"/>
  <c r="J364" i="2"/>
  <c r="U84" i="2"/>
  <c r="U205" i="2"/>
  <c r="U224" i="2"/>
  <c r="U289" i="2"/>
  <c r="U372" i="2"/>
  <c r="J242" i="2"/>
  <c r="J308" i="2"/>
  <c r="J414" i="2"/>
  <c r="U62" i="2"/>
  <c r="U123" i="2"/>
  <c r="U144" i="2"/>
  <c r="U158" i="2"/>
  <c r="U255" i="2"/>
  <c r="U331" i="2"/>
  <c r="J261" i="2"/>
  <c r="J388" i="2"/>
  <c r="U184" i="2"/>
  <c r="J101" i="2"/>
  <c r="U390" i="2"/>
  <c r="J183" i="2"/>
  <c r="J79" i="2"/>
  <c r="J122" i="2"/>
  <c r="J131" i="2"/>
  <c r="J155" i="2"/>
  <c r="J228" i="2"/>
  <c r="J278" i="2"/>
  <c r="J296" i="2"/>
  <c r="J336" i="2"/>
  <c r="U106" i="2"/>
  <c r="U307" i="2"/>
  <c r="U355" i="2"/>
  <c r="U405" i="2"/>
  <c r="J47" i="2"/>
  <c r="E44" i="15"/>
  <c r="O46" i="1" l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J45" i="1"/>
  <c r="Q45" i="1" s="1"/>
  <c r="D47" i="1"/>
  <c r="F46" i="1"/>
  <c r="F45" i="1"/>
  <c r="P45" i="1" s="1"/>
  <c r="F44" i="1"/>
  <c r="P44" i="1" s="1"/>
  <c r="F43" i="1"/>
  <c r="J43" i="1" s="1"/>
  <c r="Q43" i="1" s="1"/>
  <c r="F42" i="1"/>
  <c r="J42" i="1" s="1"/>
  <c r="Q42" i="1" s="1"/>
  <c r="F41" i="1"/>
  <c r="P41" i="1" s="1"/>
  <c r="F40" i="1"/>
  <c r="P40" i="1" s="1"/>
  <c r="F39" i="1"/>
  <c r="P39" i="1" s="1"/>
  <c r="F38" i="1"/>
  <c r="J38" i="1" s="1"/>
  <c r="Q38" i="1" s="1"/>
  <c r="F37" i="1"/>
  <c r="P37" i="1" s="1"/>
  <c r="F36" i="1"/>
  <c r="P36" i="1" s="1"/>
  <c r="F35" i="1"/>
  <c r="P35" i="1" s="1"/>
  <c r="F34" i="1"/>
  <c r="J34" i="1" s="1"/>
  <c r="Q34" i="1" s="1"/>
  <c r="F33" i="1"/>
  <c r="P33" i="1" s="1"/>
  <c r="F32" i="1"/>
  <c r="J32" i="1" s="1"/>
  <c r="Q32" i="1" s="1"/>
  <c r="F31" i="1"/>
  <c r="J31" i="1" s="1"/>
  <c r="Q31" i="1" s="1"/>
  <c r="F30" i="1"/>
  <c r="J30" i="1" s="1"/>
  <c r="Q30" i="1" s="1"/>
  <c r="F29" i="1"/>
  <c r="P29" i="1" s="1"/>
  <c r="F28" i="1"/>
  <c r="P28" i="1" s="1"/>
  <c r="F27" i="1"/>
  <c r="J27" i="1" s="1"/>
  <c r="Q27" i="1" s="1"/>
  <c r="F26" i="1"/>
  <c r="J26" i="1" s="1"/>
  <c r="Q26" i="1" s="1"/>
  <c r="F25" i="1"/>
  <c r="P25" i="1" s="1"/>
  <c r="F24" i="1"/>
  <c r="P24" i="1" s="1"/>
  <c r="F23" i="1"/>
  <c r="P23" i="1" s="1"/>
  <c r="F22" i="1"/>
  <c r="J22" i="1" s="1"/>
  <c r="Q22" i="1" s="1"/>
  <c r="F21" i="1"/>
  <c r="P21" i="1" s="1"/>
  <c r="F20" i="1"/>
  <c r="P20" i="1" s="1"/>
  <c r="F19" i="1"/>
  <c r="P19" i="1" s="1"/>
  <c r="F18" i="1"/>
  <c r="J18" i="1" s="1"/>
  <c r="Q18" i="1" s="1"/>
  <c r="F17" i="1"/>
  <c r="P17" i="1" s="1"/>
  <c r="F16" i="1"/>
  <c r="J16" i="1" s="1"/>
  <c r="Q16" i="1" s="1"/>
  <c r="F15" i="1"/>
  <c r="J15" i="1" s="1"/>
  <c r="Q15" i="1" s="1"/>
  <c r="F14" i="1"/>
  <c r="J14" i="1" s="1"/>
  <c r="Q14" i="1" s="1"/>
  <c r="F13" i="1"/>
  <c r="P13" i="1" s="1"/>
  <c r="F12" i="1"/>
  <c r="P12" i="1" s="1"/>
  <c r="F11" i="1"/>
  <c r="J11" i="1" s="1"/>
  <c r="Q11" i="1" s="1"/>
  <c r="F10" i="1"/>
  <c r="E27" i="4"/>
  <c r="I27" i="4" s="1"/>
  <c r="E28" i="4"/>
  <c r="I28" i="4" s="1"/>
  <c r="E29" i="4"/>
  <c r="I29" i="4" s="1"/>
  <c r="E30" i="4"/>
  <c r="I30" i="4" s="1"/>
  <c r="E26" i="4"/>
  <c r="I26" i="4" s="1"/>
  <c r="D31" i="4"/>
  <c r="F31" i="4"/>
  <c r="G31" i="4"/>
  <c r="H31" i="4"/>
  <c r="C31" i="4"/>
  <c r="J46" i="1" l="1"/>
  <c r="Q46" i="1" s="1"/>
  <c r="P46" i="1"/>
  <c r="J24" i="1"/>
  <c r="Q24" i="1" s="1"/>
  <c r="J40" i="1"/>
  <c r="Q40" i="1" s="1"/>
  <c r="J10" i="1"/>
  <c r="F47" i="1"/>
  <c r="J25" i="1"/>
  <c r="Q25" i="1" s="1"/>
  <c r="J41" i="1"/>
  <c r="Q41" i="1" s="1"/>
  <c r="J13" i="1"/>
  <c r="Q13" i="1" s="1"/>
  <c r="J29" i="1"/>
  <c r="Q29" i="1" s="1"/>
  <c r="J20" i="1"/>
  <c r="Q20" i="1" s="1"/>
  <c r="J36" i="1"/>
  <c r="Q36" i="1" s="1"/>
  <c r="O47" i="1"/>
  <c r="I31" i="4"/>
  <c r="K32" i="4" s="1"/>
  <c r="J12" i="1"/>
  <c r="Q12" i="1" s="1"/>
  <c r="J17" i="1"/>
  <c r="Q17" i="1" s="1"/>
  <c r="J23" i="1"/>
  <c r="Q23" i="1" s="1"/>
  <c r="J28" i="1"/>
  <c r="Q28" i="1" s="1"/>
  <c r="J33" i="1"/>
  <c r="Q33" i="1" s="1"/>
  <c r="J39" i="1"/>
  <c r="Q39" i="1" s="1"/>
  <c r="J44" i="1"/>
  <c r="Q44" i="1" s="1"/>
  <c r="P10" i="1"/>
  <c r="P14" i="1"/>
  <c r="P18" i="1"/>
  <c r="P22" i="1"/>
  <c r="P26" i="1"/>
  <c r="P30" i="1"/>
  <c r="P34" i="1"/>
  <c r="P38" i="1"/>
  <c r="P42" i="1"/>
  <c r="J19" i="1"/>
  <c r="Q19" i="1" s="1"/>
  <c r="J35" i="1"/>
  <c r="Q35" i="1" s="1"/>
  <c r="P11" i="1"/>
  <c r="P15" i="1"/>
  <c r="P27" i="1"/>
  <c r="P31" i="1"/>
  <c r="P43" i="1"/>
  <c r="P16" i="1"/>
  <c r="P32" i="1"/>
  <c r="J21" i="1"/>
  <c r="Q21" i="1" s="1"/>
  <c r="J37" i="1"/>
  <c r="Q37" i="1" s="1"/>
  <c r="E31" i="4"/>
  <c r="P47" i="1" l="1"/>
  <c r="Q10" i="1"/>
  <c r="J47" i="1"/>
  <c r="Q47" i="1"/>
  <c r="P50" i="1" s="1"/>
  <c r="G5" i="8"/>
  <c r="B1" i="8"/>
  <c r="C1" i="8"/>
  <c r="F5" i="8" l="1"/>
  <c r="F14" i="8" s="1"/>
  <c r="C5" i="8"/>
  <c r="F19" i="8" l="1"/>
  <c r="F9" i="8"/>
  <c r="F12" i="8"/>
  <c r="F11" i="8"/>
  <c r="F10" i="8"/>
  <c r="F17" i="8"/>
  <c r="F18" i="8"/>
  <c r="F8" i="8"/>
  <c r="F16" i="8"/>
  <c r="F13" i="8"/>
  <c r="F15" i="8"/>
  <c r="B5" i="8"/>
  <c r="B10" i="8" l="1"/>
  <c r="B16" i="8"/>
  <c r="B17" i="8"/>
  <c r="B14" i="8"/>
  <c r="B8" i="8"/>
  <c r="B11" i="8"/>
  <c r="B18" i="8"/>
  <c r="B12" i="8"/>
  <c r="B9" i="8"/>
  <c r="B13" i="8"/>
  <c r="B19" i="8"/>
  <c r="B15" i="8"/>
  <c r="F6" i="8" l="1"/>
  <c r="B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tc={462F56B7-01F1-4332-B86B-C0861F876F8D}</author>
  </authors>
  <commentList>
    <comment ref="B46" authorId="0" shapeId="0" xr:uid="{462F56B7-01F1-4332-B86B-C0861F876F8D}">
      <text>
        <r>
          <rPr>
            <sz val="1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Do not understand this</t>
        </r>
      </text>
    </comment>
  </commentList>
</comments>
</file>

<file path=xl/sharedStrings.xml><?xml version="1.0" encoding="utf-8"?>
<sst xmlns="http://schemas.openxmlformats.org/spreadsheetml/2006/main" count="1093" uniqueCount="926">
  <si>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</si>
  <si>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</si>
  <si>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</si>
  <si>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</si>
  <si>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</si>
  <si>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</si>
  <si>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</si>
  <si>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</si>
  <si>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</si>
  <si>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</si>
  <si>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</si>
  <si>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</si>
  <si>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</si>
  <si>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</si>
  <si>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</si>
  <si>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</si>
  <si>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</si>
  <si>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</si>
  <si>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</si>
  <si>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</si>
  <si>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</si>
  <si>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</si>
  <si>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Table II</t>
  </si>
  <si>
    <t>Table IV</t>
  </si>
  <si>
    <t>Total Allocation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</si>
  <si>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</si>
  <si>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</si>
  <si>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</si>
  <si>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</si>
  <si>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VAT</t>
  </si>
  <si>
    <t>Total Gross Amount</t>
  </si>
  <si>
    <t>……………………………………………………………</t>
  </si>
  <si>
    <t>Abuja. Nigeria.</t>
  </si>
  <si>
    <t>13% Share of Derivation (Net)</t>
  </si>
  <si>
    <t>Payment for Fertilizer, State Water Supply Project, State Agricultural Project and National Fadama Project</t>
  </si>
  <si>
    <t>Exchange Gain Difference</t>
  </si>
  <si>
    <t>Check!!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</si>
  <si>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</si>
  <si>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</si>
  <si>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</si>
  <si>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</si>
  <si>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</si>
  <si>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</si>
  <si>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</si>
  <si>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</si>
  <si>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</si>
  <si>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</si>
  <si>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</si>
  <si>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</si>
  <si>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</si>
  <si>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</si>
  <si>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</si>
  <si>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</si>
  <si>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</si>
  <si>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</si>
  <si>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</si>
  <si>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</si>
  <si>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</si>
  <si>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</si>
  <si>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</si>
  <si>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</si>
  <si>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</si>
  <si>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</si>
  <si>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</si>
  <si>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</si>
  <si>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</si>
  <si>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</si>
  <si>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</si>
  <si>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</si>
  <si>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</si>
  <si>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</si>
  <si>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</si>
  <si>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</si>
  <si>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</si>
  <si>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</si>
  <si>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</si>
  <si>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</si>
  <si>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</si>
  <si>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</si>
  <si>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</si>
  <si>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</si>
  <si>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</si>
  <si>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</si>
  <si>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</si>
  <si>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</si>
  <si>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</si>
  <si>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</si>
  <si>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</si>
  <si>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</si>
  <si>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</si>
  <si>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</si>
  <si>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</si>
  <si>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</si>
  <si>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</si>
  <si>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</si>
  <si>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</si>
  <si>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</si>
  <si>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</si>
  <si>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</si>
  <si>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</si>
  <si>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</si>
  <si>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</si>
  <si>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</si>
  <si>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</si>
  <si>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</si>
  <si>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</si>
  <si>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</si>
  <si>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</si>
  <si>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</si>
  <si>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</si>
  <si>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</si>
  <si>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</si>
  <si>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</si>
  <si>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</si>
  <si>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</si>
  <si>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</si>
  <si>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</si>
  <si>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</si>
  <si>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</si>
  <si>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</si>
  <si>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</si>
  <si>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</si>
  <si>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</si>
  <si>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</si>
  <si>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</si>
  <si>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</si>
  <si>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</si>
  <si>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</si>
  <si>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</si>
  <si>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</si>
  <si>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</si>
  <si>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</si>
  <si>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</si>
  <si>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</si>
  <si>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</si>
  <si>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</si>
  <si>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</si>
  <si>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</si>
  <si>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</si>
  <si>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</si>
  <si>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</si>
  <si>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</si>
  <si>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</si>
  <si>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</si>
  <si>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</si>
  <si>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</si>
  <si>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</si>
  <si>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</si>
  <si>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</si>
  <si>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</si>
  <si>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</si>
  <si>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</si>
  <si>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</si>
  <si>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</si>
  <si>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</si>
  <si>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</si>
  <si>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</si>
  <si>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</si>
  <si>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</si>
  <si>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</si>
  <si>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</si>
  <si>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</si>
  <si>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</si>
  <si>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</si>
  <si>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</si>
  <si>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</si>
  <si>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</si>
  <si>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</si>
  <si>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</si>
  <si>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</si>
  <si>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</si>
  <si>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</si>
  <si>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</si>
  <si>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</si>
  <si>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</si>
  <si>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</si>
  <si>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</si>
  <si>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</si>
  <si>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</si>
  <si>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</si>
  <si>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</si>
  <si>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</si>
  <si>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</si>
  <si>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</si>
  <si>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</si>
  <si>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</si>
  <si>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</si>
  <si>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</si>
  <si>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</si>
  <si>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</si>
  <si>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</si>
  <si>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</si>
  <si>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</si>
  <si>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</si>
  <si>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</si>
  <si>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</si>
  <si>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</si>
  <si>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</si>
  <si>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</si>
  <si>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</si>
  <si>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</si>
  <si>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</si>
  <si>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</si>
  <si>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</si>
  <si>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</si>
  <si>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</si>
  <si>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</si>
  <si>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</si>
  <si>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</si>
  <si>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</si>
  <si>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</si>
  <si>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</si>
  <si>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</si>
  <si>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</si>
  <si>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</si>
  <si>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</si>
  <si>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</si>
  <si>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</si>
  <si>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</si>
  <si>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</si>
  <si>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</si>
  <si>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</si>
  <si>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</si>
  <si>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</si>
  <si>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</si>
  <si>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</si>
  <si>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</si>
  <si>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</si>
  <si>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</si>
  <si>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</si>
  <si>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</si>
  <si>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</si>
  <si>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</si>
  <si>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</si>
  <si>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</si>
  <si>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</si>
  <si>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</si>
  <si>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</si>
  <si>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</si>
  <si>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</si>
  <si>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</si>
  <si>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</si>
  <si>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</si>
  <si>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</si>
  <si>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</si>
  <si>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</si>
  <si>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</si>
  <si>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</si>
  <si>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</si>
  <si>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</si>
  <si>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</si>
  <si>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</si>
  <si>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</si>
  <si>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</si>
  <si>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</si>
  <si>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</si>
  <si>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</si>
  <si>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</si>
  <si>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</si>
  <si>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</si>
  <si>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</si>
  <si>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</si>
  <si>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</si>
  <si>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</si>
  <si>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</si>
  <si>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</si>
  <si>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</si>
  <si>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</si>
  <si>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</si>
  <si>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</si>
  <si>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</si>
  <si>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</si>
  <si>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</si>
  <si>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</si>
  <si>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</si>
  <si>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</si>
  <si>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</si>
  <si>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</si>
  <si>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</si>
  <si>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</si>
  <si>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</si>
  <si>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</si>
  <si>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</si>
  <si>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</si>
  <si>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</si>
  <si>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</si>
  <si>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</si>
  <si>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AFIKPO SOUTH EDDA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</si>
  <si>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</si>
  <si>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</si>
  <si>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</si>
  <si>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</si>
  <si>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</si>
  <si>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</si>
  <si>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</si>
  <si>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</si>
  <si>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</si>
  <si>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</si>
  <si>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</si>
  <si>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</si>
  <si>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</si>
  <si>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</si>
  <si>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</si>
  <si>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</si>
  <si>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</si>
  <si>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</si>
  <si>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</si>
  <si>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</si>
  <si>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</si>
  <si>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</si>
  <si>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</si>
  <si>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</si>
  <si>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</si>
  <si>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</si>
  <si>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</si>
  <si>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</si>
  <si>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</si>
  <si>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</si>
  <si>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</si>
  <si>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</si>
  <si>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</si>
  <si>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</si>
  <si>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</si>
  <si>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</si>
  <si>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</si>
  <si>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</si>
  <si>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</si>
  <si>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</si>
  <si>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</si>
  <si>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</si>
  <si>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</si>
  <si>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</si>
  <si>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</si>
  <si>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</si>
  <si>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</si>
  <si>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</si>
  <si>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</si>
  <si>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</si>
  <si>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</si>
  <si>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</si>
  <si>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</si>
  <si>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</si>
  <si>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</si>
  <si>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</si>
  <si>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</si>
  <si>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</si>
  <si>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</si>
  <si>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</si>
  <si>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</si>
  <si>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</si>
  <si>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BILLIRE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</si>
  <si>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</si>
  <si>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</si>
  <si>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</si>
  <si>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</si>
  <si>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</si>
  <si>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</si>
  <si>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</si>
  <si>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</si>
  <si>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</si>
  <si>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</si>
  <si>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</si>
  <si>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</si>
  <si>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</si>
  <si>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</si>
  <si>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</si>
  <si>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</si>
  <si>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</si>
  <si>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</si>
  <si>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</si>
  <si>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</si>
  <si>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</si>
  <si>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</si>
  <si>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</si>
  <si>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</si>
  <si>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</si>
  <si>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</si>
  <si>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</si>
  <si>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</si>
  <si>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</si>
  <si>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</si>
  <si>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</si>
  <si>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</si>
  <si>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</si>
  <si>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</si>
  <si>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</si>
  <si>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</si>
  <si>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</si>
  <si>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</si>
  <si>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</si>
  <si>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</si>
  <si>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</si>
  <si>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</si>
  <si>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</si>
  <si>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</si>
  <si>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</si>
  <si>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</si>
  <si>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</si>
  <si>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</si>
  <si>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</si>
  <si>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</si>
  <si>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</si>
  <si>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</si>
  <si>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</si>
  <si>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</si>
  <si>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</si>
  <si>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</si>
  <si>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</si>
  <si>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</si>
  <si>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</si>
  <si>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</si>
  <si>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</si>
  <si>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</si>
  <si>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</si>
  <si>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</si>
  <si>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</si>
  <si>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</si>
  <si>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</si>
  <si>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</si>
  <si>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</si>
  <si>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</si>
  <si>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</si>
  <si>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</si>
  <si>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</si>
  <si>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</si>
  <si>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</si>
  <si>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</si>
  <si>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</si>
  <si>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</si>
  <si>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</si>
  <si>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</si>
  <si>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</si>
  <si>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</si>
  <si>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</si>
  <si>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</si>
  <si>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</si>
  <si>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</si>
  <si>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</si>
  <si>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</si>
  <si>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</si>
  <si>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</si>
  <si>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</si>
  <si>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</si>
  <si>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</si>
  <si>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</si>
  <si>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</si>
  <si>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</si>
  <si>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</si>
  <si>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</si>
  <si>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</si>
  <si>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</si>
  <si>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</si>
  <si>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</si>
  <si>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</si>
  <si>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</si>
  <si>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</si>
  <si>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</si>
  <si>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</si>
  <si>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</si>
  <si>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</si>
  <si>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</si>
  <si>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</si>
  <si>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</si>
  <si>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</si>
  <si>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</si>
  <si>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</si>
  <si>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</si>
  <si>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</si>
  <si>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</si>
  <si>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</si>
  <si>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</si>
  <si>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</si>
  <si>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</si>
  <si>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</si>
  <si>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</si>
  <si>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</si>
  <si>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</si>
  <si>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</si>
  <si>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</si>
  <si>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</si>
  <si>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</si>
  <si>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</si>
  <si>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</si>
  <si>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</si>
  <si>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</si>
  <si>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</si>
  <si>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</si>
  <si>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</si>
  <si>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</si>
  <si>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</si>
  <si>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</si>
  <si>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</si>
  <si>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</si>
  <si>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</si>
  <si>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</si>
  <si>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</si>
  <si>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</si>
  <si>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</si>
  <si>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</si>
  <si>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</si>
  <si>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</si>
  <si>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</si>
  <si>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</si>
  <si>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</si>
  <si>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</si>
  <si>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</si>
  <si>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</si>
  <si>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</si>
  <si>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</si>
  <si>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</si>
  <si>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</si>
  <si>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</si>
  <si>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</si>
  <si>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</si>
  <si>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</si>
  <si>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</si>
  <si>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</si>
  <si>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</si>
  <si>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</si>
  <si>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</si>
  <si>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</si>
  <si>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</si>
  <si>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</si>
  <si>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</si>
  <si>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</si>
  <si>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</si>
  <si>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</si>
  <si>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</si>
  <si>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</si>
  <si>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</si>
  <si>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</si>
  <si>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</si>
  <si>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</si>
  <si>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</si>
  <si>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</si>
  <si>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</si>
  <si>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</si>
  <si>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</si>
  <si>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</si>
  <si>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</si>
  <si>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</si>
  <si>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</si>
  <si>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</si>
  <si>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</si>
  <si>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</si>
  <si>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</si>
  <si>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</si>
  <si>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</si>
  <si>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</si>
  <si>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</si>
  <si>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</si>
  <si>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</si>
  <si>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</si>
  <si>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</si>
  <si>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</si>
  <si>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</si>
  <si>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</si>
  <si>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</si>
  <si>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</si>
  <si>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</si>
  <si>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</si>
  <si>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</si>
  <si>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</si>
  <si>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</si>
  <si>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</si>
  <si>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</si>
  <si>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</si>
  <si>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</si>
  <si>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</si>
  <si>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</si>
  <si>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</si>
  <si>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</si>
  <si>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</si>
  <si>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</si>
  <si>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</si>
  <si>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</si>
  <si>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</si>
  <si>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</si>
  <si>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</si>
  <si>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</si>
  <si>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</si>
  <si>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</si>
  <si>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</si>
  <si>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</si>
  <si>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</si>
  <si>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</si>
  <si>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</si>
  <si>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</si>
  <si>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</si>
  <si>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</si>
  <si>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</si>
  <si>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</si>
  <si>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</si>
  <si>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</si>
  <si>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</si>
  <si>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NASSARAWA EGGON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</si>
  <si>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</si>
  <si>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</si>
  <si>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</si>
  <si>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</si>
  <si>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</si>
  <si>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</si>
  <si>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</si>
  <si>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</si>
  <si>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</si>
  <si>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</si>
  <si>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</si>
  <si>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</si>
  <si>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</si>
  <si>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</si>
  <si>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</si>
  <si>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</si>
  <si>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</si>
  <si>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</si>
  <si>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</si>
  <si>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</si>
  <si>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</si>
  <si>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</si>
  <si>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</si>
  <si>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</si>
  <si>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</si>
  <si>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</si>
  <si>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</si>
  <si>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</si>
  <si>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</si>
  <si>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</si>
  <si>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</si>
  <si>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</si>
  <si>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</si>
  <si>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</si>
  <si>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</si>
  <si>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</si>
  <si>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</si>
  <si>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</si>
  <si>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</si>
  <si>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</si>
  <si>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</si>
  <si>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ODEDA</t>
  </si>
  <si>
    <t>ODOGBOLU</t>
  </si>
  <si>
    <t>OGUN WATER SIDE</t>
  </si>
  <si>
    <t>SAGAMU</t>
  </si>
  <si>
    <t>AKOKO NORTH EAST</t>
  </si>
  <si>
    <t>AKOKO NORTH WEST</t>
  </si>
  <si>
    <t>AKOKO SOUTH WEST</t>
  </si>
  <si>
    <t>AKOKO SOUTH</t>
  </si>
  <si>
    <t>AKURE NORTH</t>
  </si>
  <si>
    <t>AKURE SOUTH</t>
  </si>
  <si>
    <t>IDANRE</t>
  </si>
  <si>
    <t>IFEDORE</t>
  </si>
  <si>
    <t>IKALE/OKITIPUPA</t>
  </si>
  <si>
    <t>ILAJE WEST</t>
  </si>
  <si>
    <t>ILAJE/ESE-EDO</t>
  </si>
  <si>
    <t>ILEOLUJI/OKEIGBO</t>
  </si>
  <si>
    <t>ODE IRELE</t>
  </si>
  <si>
    <t>ODIGBO</t>
  </si>
  <si>
    <t>ONDO EAST</t>
  </si>
  <si>
    <t>ONDO WEST</t>
  </si>
  <si>
    <t>OSE</t>
  </si>
  <si>
    <t>OWO</t>
  </si>
  <si>
    <t>ATAKUMOSA EAST</t>
  </si>
  <si>
    <t>ATAKUMOSA WEST</t>
  </si>
  <si>
    <t>AYEDADE</t>
  </si>
  <si>
    <t>AYEDIRE</t>
  </si>
  <si>
    <t>BOLAWADURO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</si>
  <si>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</si>
  <si>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</si>
  <si>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</si>
  <si>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</si>
  <si>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</si>
  <si>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</si>
  <si>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</si>
  <si>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</si>
  <si>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</si>
  <si>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</si>
  <si>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</si>
  <si>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ILESA EAST</t>
  </si>
  <si>
    <t>ILESHA WEST</t>
  </si>
  <si>
    <t>IREWOLE</t>
  </si>
  <si>
    <t>ISOKAN</t>
  </si>
  <si>
    <t>IWO</t>
  </si>
  <si>
    <t>OBOKUM</t>
  </si>
  <si>
    <t>ODO OTIN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</si>
  <si>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</si>
  <si>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</si>
  <si>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</si>
  <si>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</si>
  <si>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</si>
  <si>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</si>
  <si>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</si>
  <si>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</si>
  <si>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ATIGBO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</si>
  <si>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</si>
  <si>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</si>
  <si>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</si>
  <si>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</si>
  <si>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</si>
  <si>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</si>
  <si>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</si>
  <si>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IDDO</t>
  </si>
  <si>
    <t>SAKI WEST</t>
  </si>
  <si>
    <t>IREPO</t>
  </si>
  <si>
    <t>ISEYIN</t>
  </si>
  <si>
    <t>ITESIWAJU</t>
  </si>
  <si>
    <t>IWAJOWA</t>
  </si>
  <si>
    <t>IYAMAPO/OLORUNSOGO</t>
  </si>
  <si>
    <t>KAJOLA</t>
  </si>
  <si>
    <t>LAGEMU</t>
  </si>
  <si>
    <t>OGBOMOSO NORTH</t>
  </si>
  <si>
    <t>OGBOMOSO SOUTH</t>
  </si>
  <si>
    <t>OGO-OLUWA</t>
  </si>
  <si>
    <t>OLUYOLE</t>
  </si>
  <si>
    <t>ONA ARA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</si>
  <si>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</si>
  <si>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</si>
  <si>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</si>
  <si>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</si>
  <si>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</si>
  <si>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</si>
  <si>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</si>
  <si>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</si>
  <si>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</si>
  <si>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</si>
  <si>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</si>
  <si>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</si>
  <si>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</si>
  <si>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</si>
  <si>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</si>
  <si>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</si>
  <si>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</si>
  <si>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</si>
  <si>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</si>
  <si>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</si>
  <si>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</si>
  <si>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</si>
  <si>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</si>
  <si>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</si>
  <si>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</si>
  <si>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</si>
  <si>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</si>
  <si>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</si>
  <si>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</si>
  <si>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</si>
  <si>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</si>
  <si>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</si>
  <si>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</si>
  <si>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</si>
  <si>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</si>
  <si>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</si>
  <si>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</si>
  <si>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</si>
  <si>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</si>
  <si>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</si>
  <si>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</si>
  <si>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</si>
  <si>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</si>
  <si>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</si>
  <si>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</si>
  <si>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</si>
  <si>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DANGE SHUNI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</si>
  <si>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</si>
  <si>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</si>
  <si>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</si>
  <si>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</si>
  <si>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</si>
  <si>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</si>
  <si>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</si>
  <si>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</si>
  <si>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</si>
  <si>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</si>
  <si>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</si>
  <si>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</si>
  <si>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</si>
  <si>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</si>
  <si>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</si>
  <si>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</si>
  <si>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</si>
  <si>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</si>
  <si>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</si>
  <si>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</si>
  <si>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</si>
  <si>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</si>
  <si>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</si>
  <si>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</si>
  <si>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</si>
  <si>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</si>
  <si>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</si>
  <si>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</si>
  <si>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</si>
  <si>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</si>
  <si>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</si>
  <si>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</si>
  <si>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</si>
  <si>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</si>
  <si>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</si>
  <si>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</si>
  <si>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</si>
  <si>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</si>
  <si>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</si>
  <si>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</si>
  <si>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</si>
  <si>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</si>
  <si>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</si>
  <si>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</si>
  <si>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</si>
  <si>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</si>
  <si>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</si>
  <si>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</si>
  <si>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</si>
  <si>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</si>
  <si>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</si>
  <si>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</si>
  <si>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</si>
  <si>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</si>
  <si>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</si>
  <si>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</si>
  <si>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</si>
  <si>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</si>
  <si>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</si>
  <si>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</si>
  <si>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</si>
  <si>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</si>
  <si>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</si>
  <si>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</si>
  <si>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</si>
  <si>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</si>
  <si>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</si>
  <si>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</si>
  <si>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</si>
  <si>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</si>
  <si>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</si>
  <si>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</si>
  <si>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</si>
  <si>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</si>
  <si>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</si>
  <si>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IJEBU NORTH-EAST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</si>
  <si>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</si>
  <si>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</si>
  <si>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</si>
  <si>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</si>
  <si>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</si>
  <si>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</si>
  <si>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</si>
  <si>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</si>
  <si>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</si>
  <si>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</si>
  <si>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</si>
  <si>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</si>
  <si>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</si>
  <si>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</si>
  <si>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</si>
  <si>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</si>
  <si>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</si>
  <si>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</si>
  <si>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</si>
  <si>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</si>
  <si>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</si>
  <si>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</si>
  <si>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</si>
  <si>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</si>
  <si>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</si>
  <si>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</si>
  <si>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</si>
  <si>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</si>
  <si>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</si>
  <si>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</si>
  <si>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</si>
  <si>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</si>
  <si>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</si>
  <si>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</si>
  <si>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</si>
  <si>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</si>
  <si>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</si>
  <si>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</si>
  <si>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</si>
  <si>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</si>
  <si>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</si>
  <si>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</si>
  <si>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</si>
  <si>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</si>
  <si>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</si>
  <si>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</si>
  <si>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</si>
  <si>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</si>
  <si>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</si>
  <si>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</si>
  <si>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</si>
  <si>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</si>
  <si>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</si>
  <si>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</si>
  <si>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</si>
  <si>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>IBARAPA EAST (IFELOJU)</t>
  </si>
  <si>
    <t>Less Deductions</t>
  </si>
  <si>
    <t>4= 2-3</t>
  </si>
  <si>
    <t>Distribution of Exchange Gain</t>
  </si>
  <si>
    <t>Total (States)</t>
  </si>
  <si>
    <t>Deduction</t>
  </si>
  <si>
    <t>Summary of Gross Revenue Allocation by Federation Account Allocation Committee for the Month of May, 2020 Shared in June, 2020</t>
  </si>
  <si>
    <t>Refund to FIRS</t>
  </si>
  <si>
    <t>0.05% Police Trust Fund</t>
  </si>
  <si>
    <t xml:space="preserve"> Cost of Collections - DPR</t>
  </si>
  <si>
    <t xml:space="preserve"> Cost of Collections - FIRS</t>
  </si>
  <si>
    <t>3% NEDC</t>
  </si>
  <si>
    <t>Excess Bank Charges</t>
  </si>
  <si>
    <t>Distribution of Revenue Allocation to FGN by Federation Account Allocation Committee for the Month of May, 2020 Shared in June, 2020</t>
  </si>
  <si>
    <t>₦</t>
  </si>
  <si>
    <t>8(4 + 5 +6+7 )</t>
  </si>
  <si>
    <t>Zainab S. Ahmed</t>
  </si>
  <si>
    <t>Hon. Minister of Finance, Budget &amp; Natioinal Planning</t>
  </si>
  <si>
    <t>Distribution of Revenue Allocation to State Governments by Federation Account Allocation Committee for the month of May, 2020 Shared in June, 2020</t>
  </si>
  <si>
    <t>Net VAT Allocation</t>
  </si>
  <si>
    <t>17=6+11+12+13</t>
  </si>
  <si>
    <t>18=10+11+12+16</t>
  </si>
  <si>
    <t>Exchange Gain Allocation</t>
  </si>
  <si>
    <t>FCT, ABUJA</t>
  </si>
  <si>
    <t>Total LGCs</t>
  </si>
  <si>
    <t>Summary of Distribution of Revenue Allocation to Local Government Councils by Federation Account Allocation Committee for the month of May, 2020 Shared in June, 2020</t>
  </si>
  <si>
    <t>Distribution Details of Revenue Allocation to Local Government Councils by Federation Account Allocation Committee for the Month of May, 2020 Shared in June, 2020</t>
  </si>
  <si>
    <t>SUB-TOTAL</t>
  </si>
  <si>
    <t xml:space="preserve"> </t>
  </si>
  <si>
    <t>TOTAL</t>
  </si>
  <si>
    <t>Gbetiokun Derivation</t>
  </si>
  <si>
    <t>9(4+5+6+7+8)</t>
  </si>
  <si>
    <t>Lagos State13% Derivation</t>
  </si>
  <si>
    <t xml:space="preserve">FGN </t>
  </si>
  <si>
    <t xml:space="preserve">State </t>
  </si>
  <si>
    <t xml:space="preserve">LGCs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</si>
</sst>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8"/>
      <color indexed="8"/>
      <name val="Times New Roman"/>
      <family val="1"/>
    </font>
    <font>
      <b/>
      <u/>
      <sz val="18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8"/>
      <name val="Arial"/>
      <family val="2"/>
    </font>
    <font>
      <b/>
      <u/>
      <sz val="16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7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0" fillId="0" borderId="2" xfId="1" applyFont="1" applyBorder="1"/>
    <xf numFmtId="164" fontId="2" fillId="0" borderId="4" xfId="1" applyFont="1" applyBorder="1"/>
    <xf numFmtId="0" fontId="7" fillId="0" borderId="0" xfId="0" applyFont="1" applyAlignment="1"/>
    <xf numFmtId="0" fontId="4" fillId="0" borderId="0" xfId="0" applyFont="1" applyBorder="1" applyAlignment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/>
    <xf numFmtId="0" fontId="11" fillId="0" borderId="0" xfId="0" applyFont="1" applyFill="1" applyBorder="1"/>
    <xf numFmtId="0" fontId="6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Protection="1">
      <protection locked="0"/>
    </xf>
    <xf numFmtId="17" fontId="0" fillId="0" borderId="0" xfId="0" applyNumberFormat="1"/>
    <xf numFmtId="17" fontId="7" fillId="3" borderId="0" xfId="0" applyNumberFormat="1" applyFont="1" applyFill="1" applyAlignment="1"/>
    <xf numFmtId="2" fontId="0" fillId="0" borderId="0" xfId="0" applyNumberFormat="1"/>
    <xf numFmtId="164" fontId="14" fillId="0" borderId="1" xfId="1" applyFont="1" applyFill="1" applyBorder="1" applyAlignment="1">
      <alignment horizontal="right" wrapText="1"/>
    </xf>
    <xf numFmtId="0" fontId="18" fillId="0" borderId="0" xfId="0" applyFont="1" applyAlignment="1"/>
    <xf numFmtId="0" fontId="19" fillId="0" borderId="0" xfId="0" applyFont="1"/>
    <xf numFmtId="0" fontId="20" fillId="0" borderId="9" xfId="0" applyFont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0" xfId="0" quotePrefix="1" applyFont="1" applyBorder="1" applyAlignment="1">
      <alignment horizontal="center"/>
    </xf>
    <xf numFmtId="164" fontId="20" fillId="0" borderId="0" xfId="1" applyFont="1" applyBorder="1" applyAlignment="1"/>
    <xf numFmtId="164" fontId="20" fillId="0" borderId="0" xfId="1" applyFont="1" applyBorder="1" applyAlignment="1">
      <alignment horizontal="center"/>
    </xf>
    <xf numFmtId="0" fontId="21" fillId="0" borderId="0" xfId="0" applyFont="1"/>
    <xf numFmtId="164" fontId="20" fillId="0" borderId="0" xfId="1" applyFont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Border="1"/>
    <xf numFmtId="164" fontId="21" fillId="0" borderId="1" xfId="1" applyFont="1" applyBorder="1"/>
    <xf numFmtId="0" fontId="20" fillId="0" borderId="0" xfId="0" applyFont="1"/>
    <xf numFmtId="0" fontId="19" fillId="0" borderId="0" xfId="0" applyFont="1" applyAlignment="1"/>
    <xf numFmtId="0" fontId="23" fillId="0" borderId="3" xfId="0" applyFont="1" applyBorder="1" applyAlignment="1">
      <alignment vertical="center"/>
    </xf>
    <xf numFmtId="0" fontId="23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2" fillId="0" borderId="1" xfId="0" applyFont="1" applyBorder="1"/>
    <xf numFmtId="164" fontId="24" fillId="0" borderId="1" xfId="1" applyFont="1" applyFill="1" applyBorder="1" applyAlignment="1">
      <alignment horizontal="right" wrapText="1"/>
    </xf>
    <xf numFmtId="164" fontId="23" fillId="0" borderId="5" xfId="1" applyFont="1" applyBorder="1" applyAlignment="1"/>
    <xf numFmtId="0" fontId="22" fillId="0" borderId="1" xfId="0" applyFont="1" applyBorder="1" applyAlignment="1">
      <alignment wrapText="1"/>
    </xf>
    <xf numFmtId="164" fontId="22" fillId="0" borderId="1" xfId="1" applyFont="1" applyBorder="1" applyAlignment="1"/>
    <xf numFmtId="164" fontId="22" fillId="0" borderId="13" xfId="1" applyFont="1" applyBorder="1" applyAlignment="1"/>
    <xf numFmtId="164" fontId="23" fillId="0" borderId="10" xfId="1" applyFont="1" applyBorder="1" applyAlignment="1"/>
    <xf numFmtId="164" fontId="23" fillId="0" borderId="1" xfId="1" applyFont="1" applyBorder="1" applyAlignment="1"/>
    <xf numFmtId="0" fontId="22" fillId="0" borderId="0" xfId="0" applyFont="1"/>
    <xf numFmtId="43" fontId="22" fillId="0" borderId="0" xfId="0" applyNumberFormat="1" applyFont="1" applyAlignment="1">
      <alignment horizontal="right"/>
    </xf>
    <xf numFmtId="164" fontId="23" fillId="0" borderId="0" xfId="1" applyFont="1" applyAlignment="1">
      <alignment horizontal="center"/>
    </xf>
    <xf numFmtId="164" fontId="22" fillId="0" borderId="5" xfId="1" applyFont="1" applyBorder="1" applyAlignment="1"/>
    <xf numFmtId="164" fontId="22" fillId="0" borderId="5" xfId="1" applyFont="1" applyFill="1" applyBorder="1" applyAlignmen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0" xfId="0" applyFont="1" applyBorder="1"/>
    <xf numFmtId="0" fontId="23" fillId="0" borderId="1" xfId="0" applyFont="1" applyBorder="1" applyAlignment="1">
      <alignment horizontal="center" wrapText="1"/>
    </xf>
    <xf numFmtId="0" fontId="23" fillId="0" borderId="7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3" fillId="0" borderId="0" xfId="0" quotePrefix="1" applyFont="1" applyBorder="1" applyAlignment="1">
      <alignment horizontal="center"/>
    </xf>
    <xf numFmtId="0" fontId="22" fillId="0" borderId="1" xfId="0" applyFont="1" applyBorder="1" applyAlignment="1"/>
    <xf numFmtId="164" fontId="22" fillId="0" borderId="6" xfId="1" applyFont="1" applyBorder="1"/>
    <xf numFmtId="164" fontId="22" fillId="0" borderId="12" xfId="1" applyFont="1" applyBorder="1"/>
    <xf numFmtId="164" fontId="22" fillId="0" borderId="1" xfId="1" applyFont="1" applyBorder="1"/>
    <xf numFmtId="164" fontId="22" fillId="0" borderId="0" xfId="1" applyFont="1" applyBorder="1"/>
    <xf numFmtId="164" fontId="22" fillId="0" borderId="0" xfId="0" applyNumberFormat="1" applyFont="1" applyBorder="1"/>
    <xf numFmtId="164" fontId="23" fillId="0" borderId="0" xfId="1" applyFont="1" applyBorder="1"/>
    <xf numFmtId="164" fontId="22" fillId="0" borderId="0" xfId="0" applyNumberFormat="1" applyFont="1"/>
    <xf numFmtId="0" fontId="22" fillId="0" borderId="0" xfId="0" applyFont="1" applyFill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43" fontId="22" fillId="0" borderId="0" xfId="0" applyNumberFormat="1" applyFont="1" applyBorder="1"/>
    <xf numFmtId="0" fontId="22" fillId="0" borderId="0" xfId="0" applyFont="1" applyFill="1" applyBorder="1"/>
    <xf numFmtId="43" fontId="22" fillId="0" borderId="0" xfId="0" applyNumberFormat="1" applyFont="1"/>
    <xf numFmtId="164" fontId="23" fillId="0" borderId="14" xfId="1" applyFont="1" applyBorder="1"/>
    <xf numFmtId="0" fontId="28" fillId="0" borderId="5" xfId="0" applyFont="1" applyBorder="1" applyAlignment="1">
      <alignment horizontal="center"/>
    </xf>
    <xf numFmtId="164" fontId="15" fillId="0" borderId="1" xfId="1" applyFont="1" applyFill="1" applyBorder="1" applyAlignment="1">
      <alignment horizontal="right" wrapText="1"/>
    </xf>
    <xf numFmtId="165" fontId="32" fillId="0" borderId="1" xfId="1" applyNumberFormat="1" applyFont="1" applyBorder="1" applyAlignment="1">
      <alignment horizontal="left"/>
    </xf>
    <xf numFmtId="165" fontId="32" fillId="0" borderId="1" xfId="1" applyNumberFormat="1" applyFont="1" applyBorder="1" applyAlignment="1">
      <alignment horizontal="left" vertical="top"/>
    </xf>
    <xf numFmtId="164" fontId="32" fillId="0" borderId="1" xfId="1" applyFont="1" applyBorder="1" applyAlignment="1">
      <alignment horizontal="left" vertical="top"/>
    </xf>
    <xf numFmtId="164" fontId="32" fillId="0" borderId="1" xfId="1" applyFont="1" applyBorder="1" applyAlignment="1">
      <alignment horizontal="center"/>
    </xf>
    <xf numFmtId="164" fontId="31" fillId="0" borderId="1" xfId="1" applyFont="1" applyBorder="1"/>
    <xf numFmtId="164" fontId="31" fillId="0" borderId="1" xfId="1" applyFont="1" applyBorder="1" applyAlignment="1">
      <alignment wrapText="1"/>
    </xf>
    <xf numFmtId="164" fontId="31" fillId="0" borderId="1" xfId="1" applyFont="1" applyBorder="1" applyAlignment="1">
      <alignment horizontal="center" wrapText="1"/>
    </xf>
    <xf numFmtId="164" fontId="31" fillId="0" borderId="1" xfId="1" applyFont="1" applyBorder="1" applyAlignment="1">
      <alignment horizontal="center"/>
    </xf>
    <xf numFmtId="0" fontId="33" fillId="4" borderId="15" xfId="2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34" fillId="0" borderId="5" xfId="0" quotePrefix="1" applyFont="1" applyBorder="1" applyAlignment="1">
      <alignment horizontal="center"/>
    </xf>
    <xf numFmtId="165" fontId="21" fillId="0" borderId="1" xfId="1" applyNumberFormat="1" applyFont="1" applyBorder="1" applyAlignment="1">
      <alignment horizontal="left"/>
    </xf>
    <xf numFmtId="165" fontId="21" fillId="0" borderId="1" xfId="1" applyNumberFormat="1" applyFont="1" applyBorder="1"/>
    <xf numFmtId="164" fontId="32" fillId="0" borderId="1" xfId="1" applyFont="1" applyBorder="1"/>
    <xf numFmtId="164" fontId="20" fillId="0" borderId="1" xfId="1" applyFont="1" applyBorder="1"/>
    <xf numFmtId="0" fontId="28" fillId="0" borderId="0" xfId="0" applyFont="1" applyAlignment="1">
      <alignment horizontal="center"/>
    </xf>
    <xf numFmtId="0" fontId="19" fillId="0" borderId="0" xfId="0" applyFont="1" applyFill="1"/>
    <xf numFmtId="0" fontId="37" fillId="0" borderId="1" xfId="0" applyFont="1" applyBorder="1"/>
    <xf numFmtId="0" fontId="37" fillId="0" borderId="1" xfId="0" applyFont="1" applyBorder="1" applyAlignment="1">
      <alignment horizontal="center" wrapText="1"/>
    </xf>
    <xf numFmtId="0" fontId="19" fillId="2" borderId="0" xfId="0" applyFont="1" applyFill="1"/>
    <xf numFmtId="0" fontId="19" fillId="0" borderId="1" xfId="0" applyFont="1" applyFill="1" applyBorder="1"/>
    <xf numFmtId="0" fontId="19" fillId="0" borderId="1" xfId="0" applyFont="1" applyBorder="1"/>
    <xf numFmtId="0" fontId="37" fillId="0" borderId="1" xfId="0" quotePrefix="1" applyFont="1" applyBorder="1" applyAlignment="1">
      <alignment horizontal="center"/>
    </xf>
    <xf numFmtId="164" fontId="19" fillId="0" borderId="1" xfId="1" applyFont="1" applyBorder="1"/>
    <xf numFmtId="164" fontId="19" fillId="0" borderId="1" xfId="0" applyNumberFormat="1" applyFont="1" applyBorder="1"/>
    <xf numFmtId="1" fontId="19" fillId="0" borderId="1" xfId="0" applyNumberFormat="1" applyFont="1" applyBorder="1"/>
    <xf numFmtId="164" fontId="37" fillId="0" borderId="1" xfId="1" applyFont="1" applyBorder="1"/>
    <xf numFmtId="0" fontId="37" fillId="2" borderId="0" xfId="0" applyFont="1" applyFill="1"/>
    <xf numFmtId="164" fontId="19" fillId="0" borderId="0" xfId="1" applyFont="1"/>
    <xf numFmtId="0" fontId="37" fillId="0" borderId="3" xfId="0" applyFont="1" applyBorder="1" applyAlignment="1">
      <alignment wrapText="1"/>
    </xf>
    <xf numFmtId="164" fontId="17" fillId="0" borderId="1" xfId="1" applyFont="1" applyFill="1" applyBorder="1" applyAlignment="1">
      <alignment horizontal="right" wrapText="1"/>
    </xf>
    <xf numFmtId="0" fontId="37" fillId="0" borderId="1" xfId="0" applyFont="1" applyFill="1" applyBorder="1" applyAlignment="1">
      <alignment vertical="center"/>
    </xf>
    <xf numFmtId="0" fontId="38" fillId="0" borderId="0" xfId="0" applyFont="1"/>
    <xf numFmtId="0" fontId="34" fillId="0" borderId="0" xfId="0" applyFont="1"/>
    <xf numFmtId="164" fontId="38" fillId="0" borderId="0" xfId="0" applyNumberFormat="1" applyFont="1"/>
    <xf numFmtId="0" fontId="26" fillId="0" borderId="5" xfId="0" applyFont="1" applyBorder="1" applyAlignment="1">
      <alignment horizontal="center"/>
    </xf>
    <xf numFmtId="164" fontId="24" fillId="0" borderId="5" xfId="1" applyFont="1" applyFill="1" applyBorder="1" applyAlignment="1">
      <alignment horizontal="right" wrapText="1"/>
    </xf>
    <xf numFmtId="0" fontId="20" fillId="0" borderId="1" xfId="0" applyFont="1" applyBorder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1" xfId="0" applyFont="1" applyBorder="1"/>
    <xf numFmtId="0" fontId="20" fillId="0" borderId="1" xfId="0" applyFont="1" applyBorder="1" applyAlignment="1"/>
    <xf numFmtId="0" fontId="22" fillId="0" borderId="6" xfId="0" applyFont="1" applyBorder="1"/>
    <xf numFmtId="164" fontId="23" fillId="0" borderId="0" xfId="1" applyFont="1" applyFill="1" applyAlignment="1">
      <alignment horizontal="center"/>
    </xf>
    <xf numFmtId="164" fontId="23" fillId="0" borderId="1" xfId="1" applyFont="1" applyFill="1" applyBorder="1" applyAlignment="1"/>
    <xf numFmtId="0" fontId="1" fillId="0" borderId="0" xfId="0" applyFont="1"/>
    <xf numFmtId="0" fontId="6" fillId="0" borderId="0" xfId="0" applyFont="1" applyAlignment="1"/>
    <xf numFmtId="164" fontId="19" fillId="0" borderId="0" xfId="0" applyNumberFormat="1" applyFont="1"/>
    <xf numFmtId="0" fontId="0" fillId="5" borderId="1" xfId="0" applyFill="1" applyBorder="1"/>
    <xf numFmtId="39" fontId="1" fillId="5" borderId="5" xfId="0" applyNumberFormat="1" applyFont="1" applyFill="1" applyBorder="1"/>
    <xf numFmtId="0" fontId="0" fillId="5" borderId="2" xfId="0" applyFill="1" applyBorder="1" applyAlignment="1">
      <alignment horizontal="center"/>
    </xf>
    <xf numFmtId="164" fontId="0" fillId="5" borderId="7" xfId="1" applyFont="1" applyFill="1" applyBorder="1"/>
    <xf numFmtId="164" fontId="15" fillId="5" borderId="7" xfId="1" applyFont="1" applyFill="1" applyBorder="1" applyAlignment="1">
      <alignment horizontal="right" wrapText="1"/>
    </xf>
    <xf numFmtId="164" fontId="0" fillId="5" borderId="7" xfId="0" applyNumberFormat="1" applyFill="1" applyBorder="1"/>
    <xf numFmtId="164" fontId="2" fillId="5" borderId="1" xfId="0" applyNumberFormat="1" applyFont="1" applyFill="1" applyBorder="1"/>
    <xf numFmtId="164" fontId="2" fillId="5" borderId="2" xfId="0" applyNumberFormat="1" applyFont="1" applyFill="1" applyBorder="1"/>
    <xf numFmtId="164" fontId="0" fillId="5" borderId="2" xfId="1" applyFont="1" applyFill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35" fillId="0" borderId="0" xfId="0" applyFont="1" applyAlignment="1">
      <alignment horizontal="left" wrapText="1"/>
    </xf>
    <xf numFmtId="0" fontId="29" fillId="0" borderId="8" xfId="0" applyFont="1" applyBorder="1" applyAlignment="1">
      <alignment horizontal="center"/>
    </xf>
    <xf numFmtId="164" fontId="30" fillId="0" borderId="5" xfId="1" applyFont="1" applyBorder="1" applyAlignment="1">
      <alignment horizontal="center"/>
    </xf>
    <xf numFmtId="164" fontId="30" fillId="0" borderId="11" xfId="1" applyFont="1" applyBorder="1" applyAlignment="1">
      <alignment horizontal="center"/>
    </xf>
    <xf numFmtId="164" fontId="30" fillId="0" borderId="2" xfId="1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165" fontId="21" fillId="0" borderId="1" xfId="1" applyNumberFormat="1" applyFont="1" applyBorder="1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Comma" xfId="1" builtinId="3"/>
    <cellStyle name="Normal" xfId="0" builtinId="0"/>
    <cellStyle name="Normal_TOTALDATA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uan Ritchie" id="{E3A019BA-8605-4006-B993-537B06EE138B}" userId="Euan Ritchie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6" dT="2020-08-20T20:35:35.19" personId="{E3A019BA-8605-4006-B993-537B06EE138B}" id="{462F56B7-01F1-4332-B86B-C0861F876F8D}">
    <text>Do not understand this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8</v>
      </c>
      <c r="C1">
        <f ca="1">YEAR(NOW())</f>
        <v>2020</v>
      </c>
    </row>
    <row r="2" spans="1:8" ht="23.1" customHeight="1" x14ac:dyDescent="0.2"/>
    <row r="3" spans="1:8" ht="23.1" customHeight="1" x14ac:dyDescent="0.2">
      <c r="B3" t="s">
        <v>838</v>
      </c>
      <c r="F3" t="s">
        <v>839</v>
      </c>
    </row>
    <row r="4" spans="1:8" ht="23.1" customHeight="1" x14ac:dyDescent="0.2">
      <c r="B4" t="s">
        <v>835</v>
      </c>
      <c r="C4" t="s">
        <v>836</v>
      </c>
      <c r="D4" t="s">
        <v>837</v>
      </c>
      <c r="F4" t="s">
        <v>835</v>
      </c>
      <c r="G4" t="s">
        <v>836</v>
      </c>
      <c r="H4" t="s">
        <v>837</v>
      </c>
    </row>
    <row r="5" spans="1:8" ht="23.1" customHeight="1" x14ac:dyDescent="0.2">
      <c r="B5" s="25" t="e">
        <f>IF(G5=1,F5-1,F5)</f>
        <v>#REF!</v>
      </c>
      <c r="C5" s="2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27" t="e">
        <f>LOOKUP(C5,A8:B19)</f>
        <v>#REF!</v>
      </c>
      <c r="F6" s="27" t="e">
        <f>IF(G5=1,LOOKUP(G5,E8:F19),LOOKUP(G5,A8:B19))</f>
        <v>#REF!</v>
      </c>
    </row>
    <row r="8" spans="1:8" x14ac:dyDescent="0.2">
      <c r="A8">
        <v>1</v>
      </c>
      <c r="B8" s="28" t="e">
        <f>D8&amp;"-"&amp;RIGHT(B$5,2)</f>
        <v>#REF!</v>
      </c>
      <c r="D8" s="26" t="s">
        <v>848</v>
      </c>
      <c r="E8">
        <v>1</v>
      </c>
      <c r="F8" s="28" t="e">
        <f>D8&amp;"-"&amp;RIGHT(F$5,2)</f>
        <v>#REF!</v>
      </c>
    </row>
    <row r="9" spans="1:8" x14ac:dyDescent="0.2">
      <c r="A9">
        <v>2</v>
      </c>
      <c r="B9" s="28" t="e">
        <f t="shared" ref="B9:B19" si="0">D9&amp;"-"&amp;RIGHT(B$5,2)</f>
        <v>#REF!</v>
      </c>
      <c r="D9" s="26" t="s">
        <v>849</v>
      </c>
      <c r="E9">
        <v>2</v>
      </c>
      <c r="F9" s="28" t="e">
        <f t="shared" ref="F9:F19" si="1">D9&amp;"-"&amp;RIGHT(F$5,2)</f>
        <v>#REF!</v>
      </c>
    </row>
    <row r="10" spans="1:8" x14ac:dyDescent="0.2">
      <c r="A10">
        <v>3</v>
      </c>
      <c r="B10" s="28" t="e">
        <f t="shared" si="0"/>
        <v>#REF!</v>
      </c>
      <c r="D10" s="26" t="s">
        <v>850</v>
      </c>
      <c r="E10">
        <v>3</v>
      </c>
      <c r="F10" s="28" t="e">
        <f t="shared" si="1"/>
        <v>#REF!</v>
      </c>
    </row>
    <row r="11" spans="1:8" x14ac:dyDescent="0.2">
      <c r="A11">
        <v>4</v>
      </c>
      <c r="B11" s="28" t="e">
        <f t="shared" si="0"/>
        <v>#REF!</v>
      </c>
      <c r="D11" s="26" t="s">
        <v>851</v>
      </c>
      <c r="E11">
        <v>4</v>
      </c>
      <c r="F11" s="28" t="e">
        <f t="shared" si="1"/>
        <v>#REF!</v>
      </c>
    </row>
    <row r="12" spans="1:8" x14ac:dyDescent="0.2">
      <c r="A12">
        <v>5</v>
      </c>
      <c r="B12" s="28" t="e">
        <f t="shared" si="0"/>
        <v>#REF!</v>
      </c>
      <c r="D12" s="26" t="s">
        <v>840</v>
      </c>
      <c r="E12">
        <v>5</v>
      </c>
      <c r="F12" s="28" t="e">
        <f t="shared" si="1"/>
        <v>#REF!</v>
      </c>
    </row>
    <row r="13" spans="1:8" x14ac:dyDescent="0.2">
      <c r="A13">
        <v>6</v>
      </c>
      <c r="B13" s="28" t="e">
        <f t="shared" si="0"/>
        <v>#REF!</v>
      </c>
      <c r="D13" s="26" t="s">
        <v>841</v>
      </c>
      <c r="E13">
        <v>6</v>
      </c>
      <c r="F13" s="28" t="e">
        <f t="shared" si="1"/>
        <v>#REF!</v>
      </c>
    </row>
    <row r="14" spans="1:8" x14ac:dyDescent="0.2">
      <c r="A14">
        <v>7</v>
      </c>
      <c r="B14" s="28" t="e">
        <f t="shared" si="0"/>
        <v>#REF!</v>
      </c>
      <c r="D14" s="26" t="s">
        <v>842</v>
      </c>
      <c r="E14">
        <v>7</v>
      </c>
      <c r="F14" s="28" t="e">
        <f t="shared" si="1"/>
        <v>#REF!</v>
      </c>
    </row>
    <row r="15" spans="1:8" x14ac:dyDescent="0.2">
      <c r="A15">
        <v>8</v>
      </c>
      <c r="B15" s="28" t="e">
        <f t="shared" si="0"/>
        <v>#REF!</v>
      </c>
      <c r="D15" s="26" t="s">
        <v>843</v>
      </c>
      <c r="E15">
        <v>8</v>
      </c>
      <c r="F15" s="28" t="e">
        <f t="shared" si="1"/>
        <v>#REF!</v>
      </c>
    </row>
    <row r="16" spans="1:8" x14ac:dyDescent="0.2">
      <c r="A16">
        <v>9</v>
      </c>
      <c r="B16" s="28" t="e">
        <f t="shared" si="0"/>
        <v>#REF!</v>
      </c>
      <c r="D16" s="26" t="s">
        <v>844</v>
      </c>
      <c r="E16">
        <v>9</v>
      </c>
      <c r="F16" s="28" t="e">
        <f t="shared" si="1"/>
        <v>#REF!</v>
      </c>
    </row>
    <row r="17" spans="1:6" x14ac:dyDescent="0.2">
      <c r="A17">
        <v>10</v>
      </c>
      <c r="B17" s="28" t="e">
        <f t="shared" si="0"/>
        <v>#REF!</v>
      </c>
      <c r="D17" s="26" t="s">
        <v>845</v>
      </c>
      <c r="E17">
        <v>10</v>
      </c>
      <c r="F17" s="28" t="e">
        <f t="shared" si="1"/>
        <v>#REF!</v>
      </c>
    </row>
    <row r="18" spans="1:6" x14ac:dyDescent="0.2">
      <c r="A18">
        <v>11</v>
      </c>
      <c r="B18" s="28" t="e">
        <f t="shared" si="0"/>
        <v>#REF!</v>
      </c>
      <c r="D18" s="26" t="s">
        <v>846</v>
      </c>
      <c r="E18">
        <v>11</v>
      </c>
      <c r="F18" s="28" t="e">
        <f t="shared" si="1"/>
        <v>#REF!</v>
      </c>
    </row>
    <row r="19" spans="1:6" x14ac:dyDescent="0.2">
      <c r="A19">
        <v>12</v>
      </c>
      <c r="B19" s="28" t="e">
        <f t="shared" si="0"/>
        <v>#REF!</v>
      </c>
      <c r="D19" s="26" t="s">
        <v>847</v>
      </c>
      <c r="E19">
        <v>12</v>
      </c>
      <c r="F19" s="2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Q42"/>
  <sheetViews>
    <sheetView zoomScale="49" workbookViewId="0">
      <selection sqref="A1:XFD2"/>
    </sheetView>
  </sheetViews>
  <sheetFormatPr defaultRowHeight="12.75" x14ac:dyDescent="0.2"/>
  <cols>
    <col min="1" max="1" width="6.28515625" customWidth="1"/>
    <col min="2" max="2" width="40.85546875" customWidth="1"/>
    <col min="3" max="3" width="34.42578125" bestFit="1" customWidth="1"/>
    <col min="4" max="4" width="37.140625" customWidth="1"/>
    <col min="5" max="5" width="33.42578125" customWidth="1"/>
    <col min="6" max="6" width="33.85546875" customWidth="1"/>
    <col min="7" max="7" width="36.140625" customWidth="1"/>
    <col min="8" max="8" width="40.85546875" customWidth="1"/>
    <col min="9" max="10" width="36.140625" customWidth="1"/>
    <col min="11" max="11" width="25.28515625" customWidth="1"/>
    <col min="12" max="12" width="23.42578125" bestFit="1" customWidth="1"/>
    <col min="14" max="15" width="9.140625" hidden="1" customWidth="1"/>
  </cols>
  <sheetData>
    <row r="1" spans="1:17" ht="39.950000000000003" customHeight="1" x14ac:dyDescent="0.4">
      <c r="A1" s="146"/>
      <c r="B1" s="146"/>
      <c r="C1" s="146"/>
      <c r="D1" s="146"/>
      <c r="E1" s="146"/>
      <c r="F1" s="146"/>
      <c r="G1" s="146"/>
      <c r="H1" s="146"/>
      <c r="I1" s="135"/>
      <c r="J1" s="135"/>
      <c r="K1" s="135"/>
      <c r="L1" s="10"/>
      <c r="M1" s="10"/>
      <c r="P1" s="10"/>
      <c r="Q1" s="10"/>
    </row>
    <row r="2" spans="1:17" ht="39.950000000000003" customHeight="1" x14ac:dyDescent="0.4">
      <c r="A2" s="146"/>
      <c r="B2" s="146"/>
      <c r="C2" s="146"/>
      <c r="D2" s="146"/>
      <c r="E2" s="146"/>
      <c r="F2" s="146"/>
      <c r="G2" s="146"/>
      <c r="H2" s="146"/>
      <c r="I2" s="44"/>
      <c r="J2" s="44"/>
      <c r="K2" s="44"/>
      <c r="L2" s="17"/>
      <c r="M2" s="17"/>
      <c r="N2" s="17"/>
      <c r="O2" s="17"/>
      <c r="P2" s="17"/>
    </row>
    <row r="3" spans="1:17" ht="39.950000000000003" customHeight="1" x14ac:dyDescent="0.4">
      <c r="A3" s="149" t="s">
        <v>896</v>
      </c>
      <c r="B3" s="149"/>
      <c r="C3" s="149"/>
      <c r="D3" s="149"/>
      <c r="E3" s="149"/>
      <c r="F3" s="149"/>
      <c r="G3" s="149"/>
      <c r="H3" s="149"/>
      <c r="I3" s="30"/>
      <c r="J3" s="30"/>
      <c r="K3" s="30"/>
      <c r="L3" s="11"/>
      <c r="M3" s="11"/>
      <c r="N3" s="11"/>
      <c r="O3" s="11"/>
      <c r="P3" s="11"/>
      <c r="Q3" s="11"/>
    </row>
    <row r="4" spans="1:17" ht="39.950000000000003" customHeight="1" x14ac:dyDescent="0.3">
      <c r="A4" s="129"/>
      <c r="B4" s="129"/>
      <c r="C4" s="127"/>
      <c r="D4" s="130"/>
      <c r="E4" s="130"/>
      <c r="F4" s="130"/>
      <c r="G4" s="130"/>
      <c r="H4" s="32"/>
      <c r="I4" s="41"/>
      <c r="J4" s="41"/>
      <c r="K4" s="41"/>
    </row>
    <row r="5" spans="1:17" ht="66.75" customHeight="1" x14ac:dyDescent="0.3">
      <c r="A5" s="45" t="s">
        <v>0</v>
      </c>
      <c r="B5" s="45" t="s">
        <v>21</v>
      </c>
      <c r="C5" s="46" t="s">
        <v>16</v>
      </c>
      <c r="D5" s="47" t="s">
        <v>35</v>
      </c>
      <c r="E5" s="48" t="s">
        <v>902</v>
      </c>
      <c r="F5" s="46" t="s">
        <v>29</v>
      </c>
      <c r="G5" s="127" t="s">
        <v>919</v>
      </c>
      <c r="H5" s="33"/>
      <c r="I5" s="34"/>
      <c r="J5" s="33"/>
      <c r="K5" s="38"/>
    </row>
    <row r="6" spans="1:17" ht="39.950000000000003" customHeight="1" x14ac:dyDescent="0.3">
      <c r="A6" s="48"/>
      <c r="B6" s="48"/>
      <c r="C6" s="64" t="s">
        <v>904</v>
      </c>
      <c r="D6" s="64" t="s">
        <v>904</v>
      </c>
      <c r="E6" s="64" t="s">
        <v>904</v>
      </c>
      <c r="F6" s="125" t="s">
        <v>904</v>
      </c>
      <c r="G6" s="128"/>
      <c r="H6" s="35"/>
      <c r="I6" s="35"/>
      <c r="J6" s="35"/>
      <c r="K6" s="38"/>
    </row>
    <row r="7" spans="1:17" ht="39.950000000000003" customHeight="1" x14ac:dyDescent="0.35">
      <c r="A7" s="49">
        <v>1</v>
      </c>
      <c r="B7" s="49" t="s">
        <v>923</v>
      </c>
      <c r="C7" s="50">
        <v>191579833567.27802</v>
      </c>
      <c r="D7" s="61">
        <v>13194815801.1</v>
      </c>
      <c r="E7" s="50">
        <v>534105198.50999999</v>
      </c>
      <c r="F7" s="126">
        <v>14490277758.2745</v>
      </c>
      <c r="G7" s="133">
        <f>SUM(C7:F7)</f>
        <v>219799032325.16254</v>
      </c>
      <c r="H7" s="84"/>
      <c r="I7" s="36"/>
      <c r="J7" s="37"/>
      <c r="K7" s="38"/>
    </row>
    <row r="8" spans="1:17" ht="39.950000000000003" customHeight="1" x14ac:dyDescent="0.35">
      <c r="A8" s="49">
        <v>2</v>
      </c>
      <c r="B8" s="49" t="s">
        <v>924</v>
      </c>
      <c r="C8" s="50">
        <v>97171851801.777893</v>
      </c>
      <c r="D8" s="60">
        <v>6692586905.9499998</v>
      </c>
      <c r="E8" s="50">
        <v>270905294.31</v>
      </c>
      <c r="F8" s="126">
        <v>48300925860.915001</v>
      </c>
      <c r="G8" s="133">
        <f t="shared" ref="G8:G17" si="0">SUM(C8:F8)</f>
        <v>152436269862.95288</v>
      </c>
      <c r="H8" s="36"/>
      <c r="I8" s="36"/>
      <c r="J8" s="37"/>
      <c r="K8" s="38"/>
    </row>
    <row r="9" spans="1:17" ht="39.950000000000003" customHeight="1" x14ac:dyDescent="0.35">
      <c r="A9" s="49">
        <v>3</v>
      </c>
      <c r="B9" s="49" t="s">
        <v>925</v>
      </c>
      <c r="C9" s="50">
        <v>74915424667.538406</v>
      </c>
      <c r="D9" s="60">
        <v>5159703976.8900003</v>
      </c>
      <c r="E9" s="50">
        <v>208856626.59999999</v>
      </c>
      <c r="F9" s="126">
        <v>33810648102.640499</v>
      </c>
      <c r="G9" s="133">
        <f>SUM(C9:F9)</f>
        <v>114094633373.66891</v>
      </c>
      <c r="H9" s="36"/>
      <c r="I9" s="36"/>
      <c r="J9" s="37"/>
      <c r="K9" s="38"/>
    </row>
    <row r="10" spans="1:17" ht="39.950000000000003" customHeight="1" x14ac:dyDescent="0.35">
      <c r="A10" s="49">
        <v>4</v>
      </c>
      <c r="B10" s="49" t="s">
        <v>18</v>
      </c>
      <c r="C10" s="50">
        <v>33599004015.556198</v>
      </c>
      <c r="D10" s="60">
        <v>3421604261.5</v>
      </c>
      <c r="E10" s="53">
        <v>0</v>
      </c>
      <c r="F10" s="60">
        <v>0</v>
      </c>
      <c r="G10" s="133">
        <f t="shared" si="0"/>
        <v>37020608277.056198</v>
      </c>
      <c r="H10" s="36"/>
      <c r="I10" s="36"/>
      <c r="J10" s="37"/>
      <c r="K10" s="38"/>
    </row>
    <row r="11" spans="1:17" ht="39.950000000000003" customHeight="1" x14ac:dyDescent="0.35">
      <c r="A11" s="49">
        <v>5</v>
      </c>
      <c r="B11" s="49" t="s">
        <v>37</v>
      </c>
      <c r="C11" s="50">
        <v>4708528580.8800001</v>
      </c>
      <c r="D11" s="51">
        <v>0</v>
      </c>
      <c r="E11" s="53">
        <v>0</v>
      </c>
      <c r="F11" s="60">
        <v>526751787.24000001</v>
      </c>
      <c r="G11" s="133">
        <f t="shared" si="0"/>
        <v>5235280368.1199999</v>
      </c>
      <c r="H11" s="36"/>
      <c r="I11" s="36"/>
      <c r="J11" s="37"/>
      <c r="K11" s="38"/>
    </row>
    <row r="12" spans="1:17" ht="39.950000000000003" customHeight="1" x14ac:dyDescent="0.35">
      <c r="A12" s="49">
        <v>6</v>
      </c>
      <c r="B12" s="52" t="s">
        <v>899</v>
      </c>
      <c r="C12" s="50">
        <v>1981915331.49</v>
      </c>
      <c r="D12" s="51">
        <v>0</v>
      </c>
      <c r="E12" s="53">
        <v>0</v>
      </c>
      <c r="F12" s="60">
        <v>0</v>
      </c>
      <c r="G12" s="133">
        <f t="shared" si="0"/>
        <v>1981915331.49</v>
      </c>
      <c r="H12" s="36"/>
      <c r="I12" s="36"/>
      <c r="J12" s="37"/>
      <c r="K12" s="38"/>
    </row>
    <row r="13" spans="1:17" ht="39.950000000000003" customHeight="1" x14ac:dyDescent="0.35">
      <c r="A13" s="49">
        <v>7</v>
      </c>
      <c r="B13" s="52" t="s">
        <v>900</v>
      </c>
      <c r="C13" s="53">
        <v>3465807017.7199998</v>
      </c>
      <c r="D13" s="51">
        <v>0</v>
      </c>
      <c r="E13" s="53">
        <v>0</v>
      </c>
      <c r="F13" s="60">
        <v>3628166566.3899999</v>
      </c>
      <c r="G13" s="133">
        <f t="shared" si="0"/>
        <v>7093973584.1099997</v>
      </c>
      <c r="H13" s="36"/>
      <c r="I13" s="36"/>
      <c r="J13" s="37"/>
      <c r="K13" s="38"/>
    </row>
    <row r="14" spans="1:17" ht="39.950000000000003" customHeight="1" x14ac:dyDescent="0.35">
      <c r="A14" s="49">
        <v>8</v>
      </c>
      <c r="B14" s="52" t="s">
        <v>897</v>
      </c>
      <c r="C14" s="53">
        <v>4000000000</v>
      </c>
      <c r="D14" s="51">
        <v>0</v>
      </c>
      <c r="E14" s="53">
        <v>0</v>
      </c>
      <c r="F14" s="60">
        <v>0</v>
      </c>
      <c r="G14" s="133">
        <f t="shared" si="0"/>
        <v>4000000000</v>
      </c>
      <c r="H14" s="36"/>
      <c r="I14" s="36"/>
      <c r="J14" s="37"/>
      <c r="K14" s="38"/>
    </row>
    <row r="15" spans="1:17" ht="39.950000000000003" customHeight="1" x14ac:dyDescent="0.35">
      <c r="A15" s="49">
        <v>9</v>
      </c>
      <c r="B15" s="52" t="s">
        <v>898</v>
      </c>
      <c r="C15" s="54">
        <v>2217182965</v>
      </c>
      <c r="D15" s="56"/>
      <c r="E15" s="53">
        <v>0</v>
      </c>
      <c r="F15" s="60">
        <v>0</v>
      </c>
      <c r="G15" s="133">
        <f t="shared" si="0"/>
        <v>2217182965</v>
      </c>
      <c r="H15" s="36"/>
      <c r="I15" s="36"/>
      <c r="J15" s="37"/>
      <c r="K15" s="38"/>
    </row>
    <row r="16" spans="1:17" ht="39.950000000000003" customHeight="1" x14ac:dyDescent="0.35">
      <c r="A16" s="49">
        <v>10</v>
      </c>
      <c r="B16" s="52" t="s">
        <v>901</v>
      </c>
      <c r="C16" s="53">
        <v>0</v>
      </c>
      <c r="D16" s="56"/>
      <c r="E16" s="53">
        <v>0</v>
      </c>
      <c r="F16" s="60">
        <v>3116188765.2199998</v>
      </c>
      <c r="G16" s="133">
        <f t="shared" si="0"/>
        <v>3116188765.2199998</v>
      </c>
      <c r="H16" s="36"/>
      <c r="I16" s="36"/>
      <c r="J16" s="37"/>
      <c r="K16" s="38"/>
    </row>
    <row r="17" spans="1:11" ht="39.950000000000003" customHeight="1" x14ac:dyDescent="0.35">
      <c r="A17" s="49">
        <v>11</v>
      </c>
      <c r="B17" s="49" t="s">
        <v>922</v>
      </c>
      <c r="C17" s="53">
        <v>314466988.68000001</v>
      </c>
      <c r="D17" s="56"/>
      <c r="E17" s="53"/>
      <c r="F17" s="53"/>
      <c r="G17" s="133">
        <f t="shared" si="0"/>
        <v>314466988.68000001</v>
      </c>
      <c r="H17" s="36"/>
      <c r="I17" s="36"/>
      <c r="J17" s="37"/>
      <c r="K17" s="38"/>
    </row>
    <row r="18" spans="1:11" ht="39.950000000000003" customHeight="1" thickBot="1" x14ac:dyDescent="0.4">
      <c r="A18" s="49"/>
      <c r="B18" s="131" t="s">
        <v>17</v>
      </c>
      <c r="C18" s="55">
        <f>SUM(C7:C17)</f>
        <v>413954014935.92047</v>
      </c>
      <c r="D18" s="55">
        <f t="shared" ref="D18:F18" si="1">SUM(D7:D17)</f>
        <v>28468710945.439999</v>
      </c>
      <c r="E18" s="55">
        <f t="shared" si="1"/>
        <v>1013867119.42</v>
      </c>
      <c r="F18" s="55">
        <f t="shared" si="1"/>
        <v>103872958840.68001</v>
      </c>
      <c r="G18" s="133">
        <f>SUM(C18:F18)</f>
        <v>547309551841.46045</v>
      </c>
      <c r="H18" s="36"/>
      <c r="I18" s="36"/>
      <c r="J18" s="36"/>
      <c r="K18" s="38"/>
    </row>
    <row r="19" spans="1:11" ht="24" thickTop="1" x14ac:dyDescent="0.35">
      <c r="A19" s="57"/>
      <c r="B19" s="58" t="s">
        <v>36</v>
      </c>
      <c r="C19" s="59"/>
      <c r="D19" s="132"/>
      <c r="E19" s="59"/>
      <c r="F19" s="59"/>
      <c r="G19" s="39"/>
      <c r="H19" s="39"/>
      <c r="I19" s="37"/>
      <c r="J19" s="37"/>
      <c r="K19" s="37"/>
    </row>
    <row r="20" spans="1:11" ht="18.75" x14ac:dyDescent="0.3">
      <c r="A20" s="38"/>
      <c r="B20" s="38"/>
      <c r="C20" s="39"/>
      <c r="D20" s="40"/>
      <c r="E20" s="40"/>
      <c r="F20" s="40" t="s">
        <v>22</v>
      </c>
      <c r="G20" s="39"/>
      <c r="H20" s="39"/>
      <c r="I20" s="39"/>
      <c r="J20" s="39"/>
      <c r="K20" s="39"/>
    </row>
    <row r="21" spans="1:11" ht="22.5" x14ac:dyDescent="0.3">
      <c r="A21" s="150" t="s">
        <v>903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</row>
    <row r="22" spans="1:11" ht="16.5" customHeight="1" x14ac:dyDescent="0.3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ht="101.25" customHeight="1" x14ac:dyDescent="0.35">
      <c r="A23" s="48"/>
      <c r="B23" s="48">
        <v>1</v>
      </c>
      <c r="C23" s="48">
        <v>2</v>
      </c>
      <c r="D23" s="48">
        <v>3</v>
      </c>
      <c r="E23" s="48" t="s">
        <v>892</v>
      </c>
      <c r="F23" s="46">
        <v>5</v>
      </c>
      <c r="G23" s="46">
        <v>6</v>
      </c>
      <c r="H23" s="46">
        <v>7</v>
      </c>
      <c r="I23" s="48" t="s">
        <v>905</v>
      </c>
      <c r="J23" s="65"/>
      <c r="K23" s="66"/>
    </row>
    <row r="24" spans="1:11" ht="101.25" customHeight="1" x14ac:dyDescent="0.3">
      <c r="A24" s="67" t="s">
        <v>0</v>
      </c>
      <c r="B24" s="67" t="s">
        <v>21</v>
      </c>
      <c r="C24" s="68" t="s">
        <v>7</v>
      </c>
      <c r="D24" s="67" t="s">
        <v>891</v>
      </c>
      <c r="E24" s="67" t="s">
        <v>14</v>
      </c>
      <c r="F24" s="47" t="s">
        <v>35</v>
      </c>
      <c r="G24" s="48" t="s">
        <v>902</v>
      </c>
      <c r="H24" s="47" t="s">
        <v>29</v>
      </c>
      <c r="I24" s="67" t="s">
        <v>15</v>
      </c>
      <c r="J24" s="69"/>
      <c r="K24" s="70"/>
    </row>
    <row r="25" spans="1:11" ht="30" customHeight="1" x14ac:dyDescent="0.35">
      <c r="A25" s="49"/>
      <c r="B25" s="49"/>
      <c r="C25" s="71" t="s">
        <v>904</v>
      </c>
      <c r="D25" s="71" t="s">
        <v>904</v>
      </c>
      <c r="E25" s="71" t="s">
        <v>904</v>
      </c>
      <c r="F25" s="71" t="s">
        <v>904</v>
      </c>
      <c r="G25" s="71" t="s">
        <v>904</v>
      </c>
      <c r="H25" s="71" t="s">
        <v>904</v>
      </c>
      <c r="I25" s="71" t="s">
        <v>904</v>
      </c>
      <c r="J25" s="72"/>
      <c r="K25" s="72"/>
    </row>
    <row r="26" spans="1:11" ht="30" customHeight="1" x14ac:dyDescent="0.35">
      <c r="A26" s="49">
        <v>1</v>
      </c>
      <c r="B26" s="73" t="s">
        <v>19</v>
      </c>
      <c r="C26" s="50">
        <v>176378548367.74799</v>
      </c>
      <c r="D26" s="74">
        <v>40803463719.290001</v>
      </c>
      <c r="E26" s="74">
        <f>C26-D26</f>
        <v>135575084648.45798</v>
      </c>
      <c r="F26" s="50">
        <v>12147846741.714399</v>
      </c>
      <c r="G26" s="50">
        <v>491725552.92000002</v>
      </c>
      <c r="H26" s="75">
        <v>13524259241.059999</v>
      </c>
      <c r="I26" s="76">
        <f>E26+F26+G26+H26</f>
        <v>161738916184.15237</v>
      </c>
      <c r="J26" s="77"/>
      <c r="K26" s="78"/>
    </row>
    <row r="27" spans="1:11" ht="63" customHeight="1" x14ac:dyDescent="0.35">
      <c r="A27" s="49">
        <v>2</v>
      </c>
      <c r="B27" s="52" t="s">
        <v>20</v>
      </c>
      <c r="C27" s="50">
        <v>3636671100.3659</v>
      </c>
      <c r="D27" s="74">
        <v>0</v>
      </c>
      <c r="E27" s="74">
        <f t="shared" ref="E27:E30" si="2">C27-D27</f>
        <v>3636671100.3659</v>
      </c>
      <c r="F27" s="50">
        <v>250471066.83950001</v>
      </c>
      <c r="G27" s="50">
        <v>10138671.189999999</v>
      </c>
      <c r="H27" s="75">
        <v>0</v>
      </c>
      <c r="I27" s="76">
        <f t="shared" ref="I27:I28" si="3">E27+F27+G27+H27</f>
        <v>3897280838.3954</v>
      </c>
      <c r="J27" s="77"/>
      <c r="K27" s="78"/>
    </row>
    <row r="28" spans="1:11" ht="23.25" x14ac:dyDescent="0.35">
      <c r="A28" s="49">
        <v>3</v>
      </c>
      <c r="B28" s="73" t="s">
        <v>4</v>
      </c>
      <c r="C28" s="50">
        <v>1818335550.1830001</v>
      </c>
      <c r="D28" s="74">
        <v>0</v>
      </c>
      <c r="E28" s="74">
        <f t="shared" si="2"/>
        <v>1818335550.1830001</v>
      </c>
      <c r="F28" s="50">
        <v>125235533.42</v>
      </c>
      <c r="G28" s="50">
        <v>5069335.5999999996</v>
      </c>
      <c r="H28" s="75">
        <v>0</v>
      </c>
      <c r="I28" s="76">
        <f t="shared" si="3"/>
        <v>1948640419.2030001</v>
      </c>
      <c r="J28" s="77"/>
      <c r="K28" s="78"/>
    </row>
    <row r="29" spans="1:11" ht="46.5" x14ac:dyDescent="0.35">
      <c r="A29" s="49">
        <v>4</v>
      </c>
      <c r="B29" s="52" t="s">
        <v>5</v>
      </c>
      <c r="C29" s="50">
        <v>6109607448.6148005</v>
      </c>
      <c r="D29" s="74">
        <v>0</v>
      </c>
      <c r="E29" s="74">
        <f t="shared" si="2"/>
        <v>6109607448.6148005</v>
      </c>
      <c r="F29" s="50">
        <v>420791392.29030001</v>
      </c>
      <c r="G29" s="50">
        <v>17032967.609999999</v>
      </c>
      <c r="H29" s="75">
        <v>0</v>
      </c>
      <c r="I29" s="76">
        <f>E29+F29+G29+H29</f>
        <v>6547431808.5151005</v>
      </c>
      <c r="J29" s="77"/>
      <c r="K29" s="78"/>
    </row>
    <row r="30" spans="1:11" ht="23.25" x14ac:dyDescent="0.35">
      <c r="A30" s="49">
        <v>5</v>
      </c>
      <c r="B30" s="49" t="s">
        <v>6</v>
      </c>
      <c r="C30" s="50">
        <v>3636671100.3659</v>
      </c>
      <c r="D30" s="74">
        <v>42479689.710000001</v>
      </c>
      <c r="E30" s="74">
        <f t="shared" si="2"/>
        <v>3594191410.6559</v>
      </c>
      <c r="F30" s="50">
        <v>250471066.83950001</v>
      </c>
      <c r="G30" s="50">
        <v>10138671.189999999</v>
      </c>
      <c r="H30" s="75">
        <v>966018517.22000003</v>
      </c>
      <c r="I30" s="76">
        <f>E30+F30+G30+H30</f>
        <v>4820819665.9054003</v>
      </c>
      <c r="J30" s="77"/>
      <c r="K30" s="78"/>
    </row>
    <row r="31" spans="1:11" ht="26.25" thickBot="1" x14ac:dyDescent="0.4">
      <c r="A31" s="49"/>
      <c r="B31" s="88" t="s">
        <v>17</v>
      </c>
      <c r="C31" s="87">
        <f>SUM(C26:C30)</f>
        <v>191579833567.27762</v>
      </c>
      <c r="D31" s="87">
        <f t="shared" ref="D31:I31" si="4">SUM(D26:D30)</f>
        <v>40845943409</v>
      </c>
      <c r="E31" s="87">
        <f t="shared" si="4"/>
        <v>150733890158.27762</v>
      </c>
      <c r="F31" s="87">
        <f t="shared" si="4"/>
        <v>13194815801.103701</v>
      </c>
      <c r="G31" s="87">
        <f t="shared" si="4"/>
        <v>534105198.51000005</v>
      </c>
      <c r="H31" s="87">
        <f t="shared" si="4"/>
        <v>14490277758.279999</v>
      </c>
      <c r="I31" s="87">
        <f t="shared" si="4"/>
        <v>178953088916.17126</v>
      </c>
      <c r="J31" s="79"/>
      <c r="K31" s="79"/>
    </row>
    <row r="32" spans="1:11" ht="24" thickTop="1" x14ac:dyDescent="0.35">
      <c r="A32" s="57"/>
      <c r="B32" s="57"/>
      <c r="C32" s="57"/>
      <c r="D32" s="80"/>
      <c r="E32" s="80"/>
      <c r="F32" s="81"/>
      <c r="G32" s="81"/>
      <c r="H32" s="82"/>
      <c r="I32" s="83"/>
      <c r="K32" s="78">
        <f>I31+D31</f>
        <v>219799032325.17126</v>
      </c>
    </row>
    <row r="33" spans="1:11" ht="23.25" x14ac:dyDescent="0.35">
      <c r="A33" s="85"/>
      <c r="B33" s="57"/>
      <c r="C33" s="57"/>
      <c r="D33" s="57"/>
      <c r="E33" s="80"/>
      <c r="F33" s="80"/>
      <c r="G33" s="86"/>
      <c r="H33" s="86"/>
      <c r="I33" s="80"/>
      <c r="J33" s="57"/>
      <c r="K33" s="80"/>
    </row>
    <row r="34" spans="1:11" ht="143.25" customHeight="1" x14ac:dyDescent="0.3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</row>
    <row r="35" spans="1:11" ht="18.75" x14ac:dyDescent="0.3">
      <c r="A35" s="38"/>
      <c r="B35" s="43"/>
      <c r="C35" s="43"/>
      <c r="D35" s="43"/>
      <c r="E35" s="43"/>
      <c r="F35" s="43"/>
      <c r="G35" s="38"/>
      <c r="H35" s="38"/>
      <c r="I35" s="38"/>
      <c r="J35" s="38"/>
      <c r="K35" s="38"/>
    </row>
    <row r="36" spans="1:11" ht="18.75" hidden="1" x14ac:dyDescent="0.3">
      <c r="A36" s="38"/>
      <c r="B36" s="43"/>
      <c r="C36" s="43"/>
      <c r="D36" s="43"/>
      <c r="E36" s="43"/>
      <c r="F36" s="43"/>
      <c r="G36" s="38"/>
      <c r="H36" s="38"/>
      <c r="I36" s="38"/>
      <c r="J36" s="38"/>
      <c r="K36" s="38"/>
    </row>
    <row r="37" spans="1:11" x14ac:dyDescent="0.2">
      <c r="B37" s="13"/>
      <c r="C37" s="13"/>
      <c r="D37" s="13"/>
      <c r="E37" s="13"/>
      <c r="F37" s="13"/>
    </row>
    <row r="38" spans="1:11" ht="42.75" customHeight="1" x14ac:dyDescent="0.3">
      <c r="C38" s="147" t="s">
        <v>31</v>
      </c>
      <c r="D38" s="147"/>
      <c r="E38" s="147"/>
      <c r="F38" s="147"/>
      <c r="G38" s="147"/>
    </row>
    <row r="39" spans="1:11" ht="20.25" x14ac:dyDescent="0.3">
      <c r="C39" s="151" t="s">
        <v>906</v>
      </c>
      <c r="D39" s="151"/>
      <c r="E39" s="151"/>
      <c r="F39" s="151"/>
      <c r="G39" s="151"/>
    </row>
    <row r="40" spans="1:11" ht="20.25" x14ac:dyDescent="0.3">
      <c r="C40" s="152" t="s">
        <v>907</v>
      </c>
      <c r="D40" s="147"/>
      <c r="E40" s="147"/>
      <c r="F40" s="147"/>
      <c r="G40" s="147"/>
    </row>
    <row r="41" spans="1:11" ht="20.25" x14ac:dyDescent="0.3">
      <c r="C41" s="147" t="s">
        <v>32</v>
      </c>
      <c r="D41" s="147"/>
      <c r="E41" s="147"/>
      <c r="F41" s="147"/>
      <c r="G41" s="147"/>
    </row>
    <row r="42" spans="1:11" ht="35.25" customHeight="1" x14ac:dyDescent="0.2"/>
  </sheetData>
  <mergeCells count="9">
    <mergeCell ref="A2:H2"/>
    <mergeCell ref="A1:H1"/>
    <mergeCell ref="C41:G41"/>
    <mergeCell ref="A34:K34"/>
    <mergeCell ref="A3:H3"/>
    <mergeCell ref="A21:K21"/>
    <mergeCell ref="C38:G38"/>
    <mergeCell ref="C39:G39"/>
    <mergeCell ref="C40:G40"/>
  </mergeCells>
  <phoneticPr fontId="3" type="noConversion"/>
  <pageMargins left="0.74803149606299213" right="0.74803149606299213" top="0.39370078740157483" bottom="0.41" header="0.51181102362204722" footer="0.51181102362204722"/>
  <pageSetup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54"/>
  <sheetViews>
    <sheetView zoomScale="80" zoomScaleNormal="80" workbookViewId="0">
      <pane xSplit="3" ySplit="9" topLeftCell="I76" activePane="bottomRight" state="frozen"/>
      <selection pane="topRight" activeCell="D1" sqref="D1"/>
      <selection pane="bottomLeft" activeCell="A10" sqref="A10"/>
      <selection pane="bottomRight" activeCell="A52" sqref="A52:XFD86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2" width="21" customWidth="1"/>
    <col min="13" max="13" width="22" bestFit="1" customWidth="1"/>
    <col min="14" max="15" width="22" customWidth="1"/>
    <col min="16" max="16" width="24.140625" bestFit="1" customWidth="1"/>
    <col min="17" max="17" width="20.140625" bestFit="1" customWidth="1"/>
  </cols>
  <sheetData>
    <row r="1" spans="1:17" ht="26.25" x14ac:dyDescent="0.4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ht="26.25" hidden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62"/>
      <c r="O2" s="62"/>
      <c r="P2" s="19"/>
      <c r="Q2" s="19"/>
    </row>
    <row r="3" spans="1:17" ht="18" customHeight="1" x14ac:dyDescent="0.25">
      <c r="H3" s="15" t="s">
        <v>25</v>
      </c>
    </row>
    <row r="4" spans="1:17" ht="18" x14ac:dyDescent="0.25">
      <c r="A4" s="155" t="s">
        <v>908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7" ht="20.25" x14ac:dyDescent="0.3">
      <c r="A5" s="14"/>
      <c r="B5" s="14"/>
      <c r="C5" s="14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</row>
    <row r="6" spans="1:17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8</v>
      </c>
      <c r="G6" s="2">
        <v>7</v>
      </c>
      <c r="H6" s="2">
        <v>8</v>
      </c>
      <c r="I6" s="2">
        <v>9</v>
      </c>
      <c r="J6" s="2" t="s">
        <v>9</v>
      </c>
      <c r="K6" s="2">
        <v>11</v>
      </c>
      <c r="L6" s="2">
        <v>12</v>
      </c>
      <c r="M6" s="2">
        <v>13</v>
      </c>
      <c r="N6" s="63">
        <v>15</v>
      </c>
      <c r="O6" s="63">
        <v>16</v>
      </c>
      <c r="P6" s="2" t="s">
        <v>910</v>
      </c>
      <c r="Q6" s="2" t="s">
        <v>911</v>
      </c>
    </row>
    <row r="7" spans="1:17" ht="12.75" customHeight="1" x14ac:dyDescent="0.2">
      <c r="A7" s="156" t="s">
        <v>0</v>
      </c>
      <c r="B7" s="156" t="s">
        <v>21</v>
      </c>
      <c r="C7" s="156" t="s">
        <v>1</v>
      </c>
      <c r="D7" s="156" t="s">
        <v>7</v>
      </c>
      <c r="E7" s="156" t="s">
        <v>33</v>
      </c>
      <c r="F7" s="156" t="s">
        <v>2</v>
      </c>
      <c r="G7" s="163" t="s">
        <v>28</v>
      </c>
      <c r="H7" s="164"/>
      <c r="I7" s="165"/>
      <c r="J7" s="156" t="s">
        <v>14</v>
      </c>
      <c r="K7" s="153" t="s">
        <v>893</v>
      </c>
      <c r="L7" s="153" t="s">
        <v>902</v>
      </c>
      <c r="M7" s="156" t="s">
        <v>75</v>
      </c>
      <c r="N7" s="156" t="s">
        <v>895</v>
      </c>
      <c r="O7" s="159" t="s">
        <v>909</v>
      </c>
      <c r="P7" s="156" t="s">
        <v>30</v>
      </c>
      <c r="Q7" s="156" t="s">
        <v>15</v>
      </c>
    </row>
    <row r="8" spans="1:17" ht="44.25" customHeight="1" x14ac:dyDescent="0.2">
      <c r="A8" s="157"/>
      <c r="B8" s="157"/>
      <c r="C8" s="157"/>
      <c r="D8" s="157"/>
      <c r="E8" s="157"/>
      <c r="F8" s="157"/>
      <c r="G8" s="3" t="s">
        <v>3</v>
      </c>
      <c r="H8" s="3" t="s">
        <v>13</v>
      </c>
      <c r="I8" s="3" t="s">
        <v>852</v>
      </c>
      <c r="J8" s="157"/>
      <c r="K8" s="154"/>
      <c r="L8" s="154"/>
      <c r="M8" s="157"/>
      <c r="N8" s="157"/>
      <c r="O8" s="160"/>
      <c r="P8" s="157"/>
      <c r="Q8" s="157"/>
    </row>
    <row r="9" spans="1:17" ht="20.25" x14ac:dyDescent="0.3">
      <c r="A9" s="1"/>
      <c r="B9" s="1"/>
      <c r="C9" s="1"/>
      <c r="D9" s="64" t="s">
        <v>904</v>
      </c>
      <c r="E9" s="64" t="s">
        <v>904</v>
      </c>
      <c r="F9" s="64" t="s">
        <v>904</v>
      </c>
      <c r="G9" s="64" t="s">
        <v>904</v>
      </c>
      <c r="H9" s="64" t="s">
        <v>904</v>
      </c>
      <c r="I9" s="64" t="s">
        <v>904</v>
      </c>
      <c r="J9" s="64" t="s">
        <v>904</v>
      </c>
      <c r="K9" s="64" t="s">
        <v>904</v>
      </c>
      <c r="L9" s="64" t="s">
        <v>904</v>
      </c>
      <c r="M9" s="64" t="s">
        <v>904</v>
      </c>
      <c r="N9" s="64" t="s">
        <v>904</v>
      </c>
      <c r="O9" s="64" t="s">
        <v>904</v>
      </c>
      <c r="P9" s="64" t="s">
        <v>904</v>
      </c>
      <c r="Q9" s="64" t="s">
        <v>904</v>
      </c>
    </row>
    <row r="10" spans="1:17" ht="18" customHeight="1" x14ac:dyDescent="0.25">
      <c r="A10" s="1">
        <v>1</v>
      </c>
      <c r="B10" s="21" t="s">
        <v>38</v>
      </c>
      <c r="C10" s="20">
        <v>17</v>
      </c>
      <c r="D10" s="4">
        <v>2399497114.0422001</v>
      </c>
      <c r="E10" s="89">
        <v>431167218.39829999</v>
      </c>
      <c r="F10" s="5">
        <f>D10+E10</f>
        <v>2830664332.4405003</v>
      </c>
      <c r="G10" s="6">
        <v>33320520.199999999</v>
      </c>
      <c r="H10" s="6">
        <v>0</v>
      </c>
      <c r="I10" s="4">
        <v>366369867.26999998</v>
      </c>
      <c r="J10" s="7">
        <f>F10-G10-H10-I10</f>
        <v>2430973944.9705005</v>
      </c>
      <c r="K10" s="5">
        <v>210810870.31999999</v>
      </c>
      <c r="L10" s="29">
        <v>6689555.2551999995</v>
      </c>
      <c r="M10" s="7">
        <v>980136976.46000004</v>
      </c>
      <c r="N10" s="12">
        <v>0</v>
      </c>
      <c r="O10" s="12">
        <f>M10-N10</f>
        <v>980136976.46000004</v>
      </c>
      <c r="P10" s="12">
        <f>F10+K10+L10+M10</f>
        <v>4028301734.4757004</v>
      </c>
      <c r="Q10" s="8">
        <f>J10+K10+L10+O10</f>
        <v>3628611347.0057006</v>
      </c>
    </row>
    <row r="11" spans="1:17" ht="18" customHeight="1" x14ac:dyDescent="0.25">
      <c r="A11" s="1">
        <v>2</v>
      </c>
      <c r="B11" s="21" t="s">
        <v>39</v>
      </c>
      <c r="C11" s="16">
        <v>21</v>
      </c>
      <c r="D11" s="4">
        <v>2552652296.4987998</v>
      </c>
      <c r="E11" s="89">
        <v>0</v>
      </c>
      <c r="F11" s="5">
        <f t="shared" ref="F11:F46" si="0">D11+E11</f>
        <v>2552652296.4987998</v>
      </c>
      <c r="G11" s="6">
        <v>82720173.670000002</v>
      </c>
      <c r="H11" s="6">
        <v>0</v>
      </c>
      <c r="I11" s="4">
        <v>154205582.49000001</v>
      </c>
      <c r="J11" s="7">
        <f t="shared" ref="J11:J46" si="1">F11-G11-H11-I11</f>
        <v>2315726540.3387995</v>
      </c>
      <c r="K11" s="5">
        <v>175810659.34</v>
      </c>
      <c r="L11" s="29">
        <v>7116536.4128999999</v>
      </c>
      <c r="M11" s="7">
        <v>1031362723.4144</v>
      </c>
      <c r="N11" s="12">
        <v>0</v>
      </c>
      <c r="O11" s="12">
        <f t="shared" ref="O11:O46" si="2">M11-N11</f>
        <v>1031362723.4144</v>
      </c>
      <c r="P11" s="12">
        <f t="shared" ref="P11:P45" si="3">F11+K11+L11+M11</f>
        <v>3766942215.6661</v>
      </c>
      <c r="Q11" s="8">
        <f t="shared" ref="Q11:Q45" si="4">J11+K11+L11+O11</f>
        <v>3530016459.5060997</v>
      </c>
    </row>
    <row r="12" spans="1:17" ht="18" customHeight="1" x14ac:dyDescent="0.25">
      <c r="A12" s="1">
        <v>3</v>
      </c>
      <c r="B12" s="21" t="s">
        <v>40</v>
      </c>
      <c r="C12" s="16">
        <v>31</v>
      </c>
      <c r="D12" s="4">
        <v>2576373893.6799002</v>
      </c>
      <c r="E12" s="89">
        <v>7706273982.8239002</v>
      </c>
      <c r="F12" s="5">
        <f t="shared" si="0"/>
        <v>10282647876.503799</v>
      </c>
      <c r="G12" s="6">
        <v>46980423.270000003</v>
      </c>
      <c r="H12" s="6">
        <v>0</v>
      </c>
      <c r="I12" s="4">
        <v>951741322.75999999</v>
      </c>
      <c r="J12" s="7">
        <f t="shared" si="1"/>
        <v>9283926130.4737988</v>
      </c>
      <c r="K12" s="5">
        <v>975252846.05999994</v>
      </c>
      <c r="L12" s="29">
        <v>7182669.8265000004</v>
      </c>
      <c r="M12" s="7">
        <v>1098895583.6905999</v>
      </c>
      <c r="N12" s="12">
        <v>0</v>
      </c>
      <c r="O12" s="12">
        <f t="shared" si="2"/>
        <v>1098895583.6905999</v>
      </c>
      <c r="P12" s="12">
        <f t="shared" si="3"/>
        <v>12363978976.080898</v>
      </c>
      <c r="Q12" s="8">
        <f t="shared" si="4"/>
        <v>11365257230.050898</v>
      </c>
    </row>
    <row r="13" spans="1:17" ht="18" customHeight="1" x14ac:dyDescent="0.25">
      <c r="A13" s="1">
        <v>4</v>
      </c>
      <c r="B13" s="21" t="s">
        <v>41</v>
      </c>
      <c r="C13" s="16">
        <v>21</v>
      </c>
      <c r="D13" s="4">
        <v>2547870202.9424</v>
      </c>
      <c r="E13" s="89">
        <v>0</v>
      </c>
      <c r="F13" s="5">
        <f t="shared" si="0"/>
        <v>2547870202.9424</v>
      </c>
      <c r="G13" s="6">
        <v>58100380.270000003</v>
      </c>
      <c r="H13" s="6">
        <v>0</v>
      </c>
      <c r="I13" s="4">
        <v>107068095.66</v>
      </c>
      <c r="J13" s="7">
        <f t="shared" si="1"/>
        <v>2382701727.0124002</v>
      </c>
      <c r="K13" s="5">
        <v>175481298.77000001</v>
      </c>
      <c r="L13" s="29">
        <v>7103204.4197000004</v>
      </c>
      <c r="M13" s="7">
        <v>1141718118.8808999</v>
      </c>
      <c r="N13" s="12">
        <v>0</v>
      </c>
      <c r="O13" s="12">
        <f t="shared" si="2"/>
        <v>1141718118.8808999</v>
      </c>
      <c r="P13" s="12">
        <f t="shared" si="3"/>
        <v>3872172825.013</v>
      </c>
      <c r="Q13" s="8">
        <f t="shared" si="4"/>
        <v>3707004349.0830002</v>
      </c>
    </row>
    <row r="14" spans="1:17" ht="18" customHeight="1" x14ac:dyDescent="0.25">
      <c r="A14" s="1">
        <v>5</v>
      </c>
      <c r="B14" s="21" t="s">
        <v>42</v>
      </c>
      <c r="C14" s="16">
        <v>20</v>
      </c>
      <c r="D14" s="4">
        <v>3065173217.8049998</v>
      </c>
      <c r="E14" s="89">
        <v>0</v>
      </c>
      <c r="F14" s="5">
        <f t="shared" si="0"/>
        <v>3065173217.8049998</v>
      </c>
      <c r="G14" s="6">
        <v>151401481.72</v>
      </c>
      <c r="H14" s="6">
        <v>201255000</v>
      </c>
      <c r="I14" s="4">
        <v>598085335.12</v>
      </c>
      <c r="J14" s="7">
        <f t="shared" si="1"/>
        <v>2114431400.9650002</v>
      </c>
      <c r="K14" s="5">
        <v>211109881.74000001</v>
      </c>
      <c r="L14" s="29">
        <v>8545392.9022000004</v>
      </c>
      <c r="M14" s="7">
        <v>1184012231.4684</v>
      </c>
      <c r="N14" s="12">
        <v>0</v>
      </c>
      <c r="O14" s="12">
        <f t="shared" si="2"/>
        <v>1184012231.4684</v>
      </c>
      <c r="P14" s="12">
        <f t="shared" si="3"/>
        <v>4468840723.9155998</v>
      </c>
      <c r="Q14" s="8">
        <f t="shared" si="4"/>
        <v>3518098907.0756001</v>
      </c>
    </row>
    <row r="15" spans="1:17" ht="18" customHeight="1" x14ac:dyDescent="0.25">
      <c r="A15" s="1">
        <v>6</v>
      </c>
      <c r="B15" s="21" t="s">
        <v>43</v>
      </c>
      <c r="C15" s="16">
        <v>8</v>
      </c>
      <c r="D15" s="4">
        <v>2267356960.1086998</v>
      </c>
      <c r="E15" s="89">
        <v>6060440344.3039999</v>
      </c>
      <c r="F15" s="5">
        <f t="shared" si="0"/>
        <v>8327797304.4126997</v>
      </c>
      <c r="G15" s="6">
        <v>42171744.990000002</v>
      </c>
      <c r="H15" s="6">
        <v>0</v>
      </c>
      <c r="I15" s="4">
        <v>998258334.76999998</v>
      </c>
      <c r="J15" s="7">
        <f t="shared" si="1"/>
        <v>7287367224.6527004</v>
      </c>
      <c r="K15" s="5">
        <v>751995014.47000003</v>
      </c>
      <c r="L15" s="29">
        <v>6321161.8713999996</v>
      </c>
      <c r="M15" s="7">
        <v>885147110.60650003</v>
      </c>
      <c r="N15" s="12">
        <v>0</v>
      </c>
      <c r="O15" s="12">
        <f t="shared" si="2"/>
        <v>885147110.60650003</v>
      </c>
      <c r="P15" s="12">
        <f t="shared" si="3"/>
        <v>9971260591.3606014</v>
      </c>
      <c r="Q15" s="8">
        <f t="shared" si="4"/>
        <v>8930830511.6006012</v>
      </c>
    </row>
    <row r="16" spans="1:17" ht="18" customHeight="1" x14ac:dyDescent="0.25">
      <c r="A16" s="1">
        <v>7</v>
      </c>
      <c r="B16" s="21" t="s">
        <v>44</v>
      </c>
      <c r="C16" s="16">
        <v>23</v>
      </c>
      <c r="D16" s="4">
        <v>2873798036.8495002</v>
      </c>
      <c r="E16" s="89">
        <v>0</v>
      </c>
      <c r="F16" s="5">
        <f t="shared" si="0"/>
        <v>2873798036.8495002</v>
      </c>
      <c r="G16" s="6">
        <v>29660990.609999999</v>
      </c>
      <c r="H16" s="6">
        <v>103855987.23</v>
      </c>
      <c r="I16" s="4">
        <v>666354312.04999995</v>
      </c>
      <c r="J16" s="7">
        <f t="shared" si="1"/>
        <v>2073926746.9595001</v>
      </c>
      <c r="K16" s="5">
        <v>197929161.12</v>
      </c>
      <c r="L16" s="29">
        <v>8011858.2544</v>
      </c>
      <c r="M16" s="7">
        <v>1135699451.6192</v>
      </c>
      <c r="N16" s="12">
        <v>0</v>
      </c>
      <c r="O16" s="12">
        <f t="shared" si="2"/>
        <v>1135699451.6192</v>
      </c>
      <c r="P16" s="12">
        <f t="shared" si="3"/>
        <v>4215438507.8430996</v>
      </c>
      <c r="Q16" s="8">
        <f t="shared" si="4"/>
        <v>3415567217.9531002</v>
      </c>
    </row>
    <row r="17" spans="1:17" ht="18" customHeight="1" x14ac:dyDescent="0.25">
      <c r="A17" s="1">
        <v>8</v>
      </c>
      <c r="B17" s="21" t="s">
        <v>45</v>
      </c>
      <c r="C17" s="16">
        <v>27</v>
      </c>
      <c r="D17" s="4">
        <v>3183756369.2926998</v>
      </c>
      <c r="E17" s="89">
        <v>0</v>
      </c>
      <c r="F17" s="5">
        <f t="shared" si="0"/>
        <v>3183756369.2926998</v>
      </c>
      <c r="G17" s="6">
        <v>21630296.48</v>
      </c>
      <c r="H17" s="6">
        <v>0</v>
      </c>
      <c r="I17" s="4">
        <v>31137532.84</v>
      </c>
      <c r="J17" s="7">
        <f t="shared" si="1"/>
        <v>3130988539.9726996</v>
      </c>
      <c r="K17" s="5">
        <v>219277144.5</v>
      </c>
      <c r="L17" s="29">
        <v>8875990.7343000006</v>
      </c>
      <c r="M17" s="7">
        <v>1133126883.2597001</v>
      </c>
      <c r="N17" s="12">
        <v>0</v>
      </c>
      <c r="O17" s="12">
        <f t="shared" si="2"/>
        <v>1133126883.2597001</v>
      </c>
      <c r="P17" s="12">
        <f t="shared" si="3"/>
        <v>4545036387.7867002</v>
      </c>
      <c r="Q17" s="8">
        <f t="shared" si="4"/>
        <v>4492268558.4666996</v>
      </c>
    </row>
    <row r="18" spans="1:17" ht="18" customHeight="1" x14ac:dyDescent="0.25">
      <c r="A18" s="1">
        <v>9</v>
      </c>
      <c r="B18" s="21" t="s">
        <v>46</v>
      </c>
      <c r="C18" s="16">
        <v>18</v>
      </c>
      <c r="D18" s="4">
        <v>2576813272.0063</v>
      </c>
      <c r="E18" s="89">
        <v>0</v>
      </c>
      <c r="F18" s="5">
        <f t="shared" si="0"/>
        <v>2576813272.0063</v>
      </c>
      <c r="G18" s="6">
        <v>222020699.58000001</v>
      </c>
      <c r="H18" s="6">
        <v>633134951.91999996</v>
      </c>
      <c r="I18" s="4">
        <v>628860867.26999998</v>
      </c>
      <c r="J18" s="7">
        <f t="shared" si="1"/>
        <v>1092796753.2363</v>
      </c>
      <c r="K18" s="5">
        <v>177474715.59999999</v>
      </c>
      <c r="L18" s="29">
        <v>7183894.7687999997</v>
      </c>
      <c r="M18" s="7">
        <v>981945724.64400005</v>
      </c>
      <c r="N18" s="12">
        <v>0</v>
      </c>
      <c r="O18" s="12">
        <f t="shared" si="2"/>
        <v>981945724.64400005</v>
      </c>
      <c r="P18" s="12">
        <f t="shared" si="3"/>
        <v>3743417607.0190997</v>
      </c>
      <c r="Q18" s="8">
        <f t="shared" si="4"/>
        <v>2259401088.2490997</v>
      </c>
    </row>
    <row r="19" spans="1:17" ht="18" customHeight="1" x14ac:dyDescent="0.25">
      <c r="A19" s="1">
        <v>10</v>
      </c>
      <c r="B19" s="21" t="s">
        <v>47</v>
      </c>
      <c r="C19" s="16">
        <v>25</v>
      </c>
      <c r="D19" s="4">
        <v>2601862395.0402002</v>
      </c>
      <c r="E19" s="89">
        <v>10258678529.1581</v>
      </c>
      <c r="F19" s="5">
        <f t="shared" si="0"/>
        <v>12860540924.198299</v>
      </c>
      <c r="G19" s="6">
        <v>31673517.829999998</v>
      </c>
      <c r="H19" s="6">
        <v>0</v>
      </c>
      <c r="I19" s="4">
        <v>1008354665.09</v>
      </c>
      <c r="J19" s="7">
        <f t="shared" si="1"/>
        <v>11820512741.278299</v>
      </c>
      <c r="K19" s="5">
        <v>1238180431.9300001</v>
      </c>
      <c r="L19" s="29">
        <v>7253729.1902000001</v>
      </c>
      <c r="M19" s="7">
        <v>1230138925.4765999</v>
      </c>
      <c r="N19" s="12">
        <v>0</v>
      </c>
      <c r="O19" s="12">
        <f t="shared" si="2"/>
        <v>1230138925.4765999</v>
      </c>
      <c r="P19" s="12">
        <f t="shared" si="3"/>
        <v>15336114010.795101</v>
      </c>
      <c r="Q19" s="8">
        <f t="shared" si="4"/>
        <v>14296085827.875101</v>
      </c>
    </row>
    <row r="20" spans="1:17" ht="18" customHeight="1" x14ac:dyDescent="0.25">
      <c r="A20" s="1">
        <v>11</v>
      </c>
      <c r="B20" s="21" t="s">
        <v>48</v>
      </c>
      <c r="C20" s="16">
        <v>13</v>
      </c>
      <c r="D20" s="4">
        <v>2292531605.6454</v>
      </c>
      <c r="E20" s="89">
        <v>0</v>
      </c>
      <c r="F20" s="5">
        <f t="shared" si="0"/>
        <v>2292531605.6454</v>
      </c>
      <c r="G20" s="6">
        <v>44424386.049999997</v>
      </c>
      <c r="H20" s="6">
        <v>0</v>
      </c>
      <c r="I20" s="4">
        <v>165246820.4165</v>
      </c>
      <c r="J20" s="7">
        <f t="shared" si="1"/>
        <v>2082860399.1788998</v>
      </c>
      <c r="K20" s="5">
        <v>157895179.72999999</v>
      </c>
      <c r="L20" s="29">
        <v>6391346.2368000001</v>
      </c>
      <c r="M20" s="7">
        <v>997473136.09070003</v>
      </c>
      <c r="N20" s="12">
        <v>0</v>
      </c>
      <c r="O20" s="12">
        <f t="shared" si="2"/>
        <v>997473136.09070003</v>
      </c>
      <c r="P20" s="12">
        <f t="shared" si="3"/>
        <v>3454291267.7029004</v>
      </c>
      <c r="Q20" s="8">
        <f t="shared" si="4"/>
        <v>3244620061.2364001</v>
      </c>
    </row>
    <row r="21" spans="1:17" ht="18" customHeight="1" x14ac:dyDescent="0.25">
      <c r="A21" s="1">
        <v>12</v>
      </c>
      <c r="B21" s="21" t="s">
        <v>49</v>
      </c>
      <c r="C21" s="16">
        <v>18</v>
      </c>
      <c r="D21" s="4">
        <v>2396062950.5885</v>
      </c>
      <c r="E21" s="89">
        <v>983104043.3247</v>
      </c>
      <c r="F21" s="5">
        <f t="shared" si="0"/>
        <v>3379166993.9131999</v>
      </c>
      <c r="G21" s="6">
        <v>100287446.92</v>
      </c>
      <c r="H21" s="6">
        <v>0</v>
      </c>
      <c r="I21" s="4">
        <v>292629748.57999998</v>
      </c>
      <c r="J21" s="7">
        <f t="shared" si="1"/>
        <v>2986249798.4131999</v>
      </c>
      <c r="K21" s="5">
        <v>260020147.68000001</v>
      </c>
      <c r="L21" s="29">
        <v>6679981.1547999997</v>
      </c>
      <c r="M21" s="7">
        <v>1040015015.1088001</v>
      </c>
      <c r="N21" s="12">
        <v>0</v>
      </c>
      <c r="O21" s="12">
        <f t="shared" si="2"/>
        <v>1040015015.1088001</v>
      </c>
      <c r="P21" s="12">
        <f t="shared" si="3"/>
        <v>4685882137.8568001</v>
      </c>
      <c r="Q21" s="8">
        <f t="shared" si="4"/>
        <v>4292964942.3567996</v>
      </c>
    </row>
    <row r="22" spans="1:17" ht="18" customHeight="1" x14ac:dyDescent="0.25">
      <c r="A22" s="1">
        <v>13</v>
      </c>
      <c r="B22" s="21" t="s">
        <v>50</v>
      </c>
      <c r="C22" s="16">
        <v>16</v>
      </c>
      <c r="D22" s="4">
        <v>2291237943.4205999</v>
      </c>
      <c r="E22" s="89">
        <v>0</v>
      </c>
      <c r="F22" s="5">
        <f t="shared" si="0"/>
        <v>2291237943.4205999</v>
      </c>
      <c r="G22" s="6">
        <v>98939420.890000001</v>
      </c>
      <c r="H22" s="6">
        <v>102458000.01000001</v>
      </c>
      <c r="I22" s="4">
        <v>248153651.78</v>
      </c>
      <c r="J22" s="7">
        <f t="shared" si="1"/>
        <v>1841686870.7406001</v>
      </c>
      <c r="K22" s="5">
        <v>157806080.41</v>
      </c>
      <c r="L22" s="29">
        <v>6387739.6374000004</v>
      </c>
      <c r="M22" s="7">
        <v>936165281.72070003</v>
      </c>
      <c r="N22" s="12">
        <v>0</v>
      </c>
      <c r="O22" s="12">
        <f t="shared" si="2"/>
        <v>936165281.72070003</v>
      </c>
      <c r="P22" s="12">
        <f t="shared" si="3"/>
        <v>3391597045.1886997</v>
      </c>
      <c r="Q22" s="8">
        <f t="shared" si="4"/>
        <v>2942045972.5087004</v>
      </c>
    </row>
    <row r="23" spans="1:17" ht="18" customHeight="1" x14ac:dyDescent="0.25">
      <c r="A23" s="1">
        <v>14</v>
      </c>
      <c r="B23" s="21" t="s">
        <v>51</v>
      </c>
      <c r="C23" s="16">
        <v>17</v>
      </c>
      <c r="D23" s="4">
        <v>2577035668.3895998</v>
      </c>
      <c r="E23" s="89">
        <v>0</v>
      </c>
      <c r="F23" s="5">
        <f t="shared" si="0"/>
        <v>2577035668.3895998</v>
      </c>
      <c r="G23" s="6">
        <v>95752542.719999999</v>
      </c>
      <c r="H23" s="6">
        <v>0</v>
      </c>
      <c r="I23" s="4">
        <v>78644312.340000004</v>
      </c>
      <c r="J23" s="7">
        <f t="shared" si="1"/>
        <v>2402638813.3295999</v>
      </c>
      <c r="K23" s="5">
        <v>177490032.87</v>
      </c>
      <c r="L23" s="29">
        <v>7184514.7873999998</v>
      </c>
      <c r="M23" s="7">
        <v>1075917521.3183999</v>
      </c>
      <c r="N23" s="12">
        <v>0</v>
      </c>
      <c r="O23" s="12">
        <f t="shared" si="2"/>
        <v>1075917521.3183999</v>
      </c>
      <c r="P23" s="12">
        <f t="shared" si="3"/>
        <v>3837627737.3653994</v>
      </c>
      <c r="Q23" s="8">
        <f t="shared" si="4"/>
        <v>3663230882.3053994</v>
      </c>
    </row>
    <row r="24" spans="1:17" ht="18" customHeight="1" x14ac:dyDescent="0.25">
      <c r="A24" s="1">
        <v>15</v>
      </c>
      <c r="B24" s="21" t="s">
        <v>52</v>
      </c>
      <c r="C24" s="16">
        <v>11</v>
      </c>
      <c r="D24" s="4">
        <v>2413676928.6524</v>
      </c>
      <c r="E24" s="89">
        <v>0</v>
      </c>
      <c r="F24" s="5">
        <f t="shared" si="0"/>
        <v>2413676928.6524</v>
      </c>
      <c r="G24" s="6">
        <v>38851191.560000002</v>
      </c>
      <c r="H24" s="6">
        <v>533792423.91000003</v>
      </c>
      <c r="I24" s="4">
        <v>110330325.91</v>
      </c>
      <c r="J24" s="7">
        <f t="shared" si="1"/>
        <v>1730702987.2723999</v>
      </c>
      <c r="K24" s="5">
        <v>166238908.78</v>
      </c>
      <c r="L24" s="29">
        <v>6729087.1441000002</v>
      </c>
      <c r="M24" s="7">
        <v>940761673.2335</v>
      </c>
      <c r="N24" s="12">
        <v>0</v>
      </c>
      <c r="O24" s="12">
        <f t="shared" si="2"/>
        <v>940761673.2335</v>
      </c>
      <c r="P24" s="12">
        <f t="shared" si="3"/>
        <v>3527406597.8100004</v>
      </c>
      <c r="Q24" s="8">
        <f t="shared" si="4"/>
        <v>2844432656.4299998</v>
      </c>
    </row>
    <row r="25" spans="1:17" ht="18" customHeight="1" x14ac:dyDescent="0.25">
      <c r="A25" s="1">
        <v>16</v>
      </c>
      <c r="B25" s="21" t="s">
        <v>53</v>
      </c>
      <c r="C25" s="16">
        <v>27</v>
      </c>
      <c r="D25" s="4">
        <v>2664275466.6917</v>
      </c>
      <c r="E25" s="89">
        <v>698159661.47899997</v>
      </c>
      <c r="F25" s="5">
        <f t="shared" si="0"/>
        <v>3362435128.1707001</v>
      </c>
      <c r="G25" s="6">
        <v>55064324.159999996</v>
      </c>
      <c r="H25" s="6">
        <v>0</v>
      </c>
      <c r="I25" s="4">
        <v>524675772.14999998</v>
      </c>
      <c r="J25" s="7">
        <f t="shared" si="1"/>
        <v>2782695031.8607001</v>
      </c>
      <c r="K25" s="5">
        <v>256269532.83000001</v>
      </c>
      <c r="L25" s="29">
        <v>7427730.5210999995</v>
      </c>
      <c r="M25" s="7">
        <v>1144838355.0757</v>
      </c>
      <c r="N25" s="12">
        <v>0</v>
      </c>
      <c r="O25" s="12">
        <f t="shared" si="2"/>
        <v>1144838355.0757</v>
      </c>
      <c r="P25" s="12">
        <f t="shared" si="3"/>
        <v>4770970746.5974998</v>
      </c>
      <c r="Q25" s="8">
        <f t="shared" si="4"/>
        <v>4191230650.2875004</v>
      </c>
    </row>
    <row r="26" spans="1:17" ht="18" customHeight="1" x14ac:dyDescent="0.25">
      <c r="A26" s="1">
        <v>17</v>
      </c>
      <c r="B26" s="21" t="s">
        <v>54</v>
      </c>
      <c r="C26" s="16">
        <v>27</v>
      </c>
      <c r="D26" s="4">
        <v>2865675413.8340998</v>
      </c>
      <c r="E26" s="89">
        <v>0</v>
      </c>
      <c r="F26" s="5">
        <f t="shared" si="0"/>
        <v>2865675413.8340998</v>
      </c>
      <c r="G26" s="6">
        <v>32712191.289999999</v>
      </c>
      <c r="H26" s="6">
        <v>0</v>
      </c>
      <c r="I26" s="4">
        <v>73251016.370000005</v>
      </c>
      <c r="J26" s="7">
        <f t="shared" si="1"/>
        <v>2759712206.1740999</v>
      </c>
      <c r="K26" s="5">
        <v>197369725.86000001</v>
      </c>
      <c r="L26" s="29">
        <v>7989213.2029999997</v>
      </c>
      <c r="M26" s="7">
        <v>1154115653.3111</v>
      </c>
      <c r="N26" s="12">
        <v>0</v>
      </c>
      <c r="O26" s="12">
        <f t="shared" si="2"/>
        <v>1154115653.3111</v>
      </c>
      <c r="P26" s="12">
        <f t="shared" si="3"/>
        <v>4225150006.2082</v>
      </c>
      <c r="Q26" s="8">
        <f t="shared" si="4"/>
        <v>4119186798.5482001</v>
      </c>
    </row>
    <row r="27" spans="1:17" ht="18" customHeight="1" x14ac:dyDescent="0.25">
      <c r="A27" s="1">
        <v>18</v>
      </c>
      <c r="B27" s="21" t="s">
        <v>55</v>
      </c>
      <c r="C27" s="16">
        <v>23</v>
      </c>
      <c r="D27" s="4">
        <v>3357472055.2789998</v>
      </c>
      <c r="E27" s="89">
        <v>0</v>
      </c>
      <c r="F27" s="5">
        <f t="shared" si="0"/>
        <v>3357472055.2789998</v>
      </c>
      <c r="G27" s="6">
        <v>414568559.11000001</v>
      </c>
      <c r="H27" s="6">
        <v>0</v>
      </c>
      <c r="I27" s="4">
        <v>0</v>
      </c>
      <c r="J27" s="7">
        <f t="shared" si="1"/>
        <v>2942903496.1689997</v>
      </c>
      <c r="K27" s="5">
        <v>231241590</v>
      </c>
      <c r="L27" s="29">
        <v>9360292.4963000007</v>
      </c>
      <c r="M27" s="7">
        <v>1341775890.6717999</v>
      </c>
      <c r="N27" s="12">
        <v>0</v>
      </c>
      <c r="O27" s="12">
        <f t="shared" si="2"/>
        <v>1341775890.6717999</v>
      </c>
      <c r="P27" s="12">
        <f t="shared" si="3"/>
        <v>4939849828.4470997</v>
      </c>
      <c r="Q27" s="8">
        <f t="shared" si="4"/>
        <v>4525281269.3371</v>
      </c>
    </row>
    <row r="28" spans="1:17" ht="18" customHeight="1" x14ac:dyDescent="0.25">
      <c r="A28" s="1">
        <v>19</v>
      </c>
      <c r="B28" s="21" t="s">
        <v>56</v>
      </c>
      <c r="C28" s="16">
        <v>44</v>
      </c>
      <c r="D28" s="4">
        <v>4064593709.8694</v>
      </c>
      <c r="E28" s="89">
        <v>0</v>
      </c>
      <c r="F28" s="5">
        <f t="shared" si="0"/>
        <v>4064593709.8694</v>
      </c>
      <c r="G28" s="6">
        <v>79912356.299999997</v>
      </c>
      <c r="H28" s="6">
        <v>0</v>
      </c>
      <c r="I28" s="4">
        <v>160829649.15000001</v>
      </c>
      <c r="J28" s="7">
        <f t="shared" si="1"/>
        <v>3823851704.4193997</v>
      </c>
      <c r="K28" s="5">
        <v>279943688.80000001</v>
      </c>
      <c r="L28" s="29">
        <v>11331676.147</v>
      </c>
      <c r="M28" s="7">
        <v>1883037891.6036999</v>
      </c>
      <c r="N28" s="12">
        <v>0</v>
      </c>
      <c r="O28" s="12">
        <f t="shared" si="2"/>
        <v>1883037891.6036999</v>
      </c>
      <c r="P28" s="12">
        <f t="shared" si="3"/>
        <v>6238906966.4201002</v>
      </c>
      <c r="Q28" s="8">
        <f t="shared" si="4"/>
        <v>5998164960.9700994</v>
      </c>
    </row>
    <row r="29" spans="1:17" ht="18" customHeight="1" x14ac:dyDescent="0.25">
      <c r="A29" s="1">
        <v>20</v>
      </c>
      <c r="B29" s="21" t="s">
        <v>57</v>
      </c>
      <c r="C29" s="16">
        <v>34</v>
      </c>
      <c r="D29" s="4">
        <v>3149944447.0026002</v>
      </c>
      <c r="E29" s="89">
        <v>0</v>
      </c>
      <c r="F29" s="5">
        <f t="shared" si="0"/>
        <v>3149944447.0026002</v>
      </c>
      <c r="G29" s="6">
        <v>116240458.45999999</v>
      </c>
      <c r="H29" s="6">
        <v>0</v>
      </c>
      <c r="I29" s="4">
        <v>36465925.68</v>
      </c>
      <c r="J29" s="7">
        <f t="shared" si="1"/>
        <v>2997238062.8626003</v>
      </c>
      <c r="K29" s="5">
        <v>216948391.63</v>
      </c>
      <c r="L29" s="29">
        <v>8781726.5149000008</v>
      </c>
      <c r="M29" s="7">
        <v>1326128678.2727001</v>
      </c>
      <c r="N29" s="12">
        <v>0</v>
      </c>
      <c r="O29" s="12">
        <f t="shared" si="2"/>
        <v>1326128678.2727001</v>
      </c>
      <c r="P29" s="12">
        <f t="shared" si="3"/>
        <v>4701803243.4202003</v>
      </c>
      <c r="Q29" s="8">
        <f t="shared" si="4"/>
        <v>4549096859.280201</v>
      </c>
    </row>
    <row r="30" spans="1:17" ht="18" customHeight="1" x14ac:dyDescent="0.25">
      <c r="A30" s="1">
        <v>21</v>
      </c>
      <c r="B30" s="21" t="s">
        <v>58</v>
      </c>
      <c r="C30" s="16">
        <v>21</v>
      </c>
      <c r="D30" s="4">
        <v>2705817995.2066998</v>
      </c>
      <c r="E30" s="89">
        <v>0</v>
      </c>
      <c r="F30" s="5">
        <f t="shared" si="0"/>
        <v>2705817995.2066998</v>
      </c>
      <c r="G30" s="6">
        <v>32996092.030000001</v>
      </c>
      <c r="H30" s="6">
        <v>0</v>
      </c>
      <c r="I30" s="4">
        <v>147889672.37</v>
      </c>
      <c r="J30" s="7">
        <f t="shared" si="1"/>
        <v>2524932230.8066998</v>
      </c>
      <c r="K30" s="5">
        <v>186359750.78</v>
      </c>
      <c r="L30" s="29">
        <v>7543546.8887999998</v>
      </c>
      <c r="M30" s="7">
        <v>1016175863.1023</v>
      </c>
      <c r="N30" s="12">
        <v>0</v>
      </c>
      <c r="O30" s="12">
        <f t="shared" si="2"/>
        <v>1016175863.1023</v>
      </c>
      <c r="P30" s="12">
        <f t="shared" si="3"/>
        <v>3915897155.9778004</v>
      </c>
      <c r="Q30" s="8">
        <f t="shared" si="4"/>
        <v>3735011391.5778003</v>
      </c>
    </row>
    <row r="31" spans="1:17" ht="18" customHeight="1" x14ac:dyDescent="0.25">
      <c r="A31" s="1">
        <v>22</v>
      </c>
      <c r="B31" s="21" t="s">
        <v>59</v>
      </c>
      <c r="C31" s="16">
        <v>21</v>
      </c>
      <c r="D31" s="4">
        <v>2832174580.4896002</v>
      </c>
      <c r="E31" s="89">
        <v>0</v>
      </c>
      <c r="F31" s="5">
        <f t="shared" si="0"/>
        <v>2832174580.4896002</v>
      </c>
      <c r="G31" s="6">
        <v>45322735.670000002</v>
      </c>
      <c r="H31" s="6">
        <v>117593824.09999999</v>
      </c>
      <c r="I31" s="4">
        <v>278987798.5</v>
      </c>
      <c r="J31" s="7">
        <f t="shared" si="1"/>
        <v>2390270222.2196002</v>
      </c>
      <c r="K31" s="5">
        <v>195062398.84999999</v>
      </c>
      <c r="L31" s="29">
        <v>7895816.2681</v>
      </c>
      <c r="M31" s="7">
        <v>1031567784.9454</v>
      </c>
      <c r="N31" s="12">
        <v>0</v>
      </c>
      <c r="O31" s="12">
        <f t="shared" si="2"/>
        <v>1031567784.9454</v>
      </c>
      <c r="P31" s="12">
        <f t="shared" si="3"/>
        <v>4066700580.5530996</v>
      </c>
      <c r="Q31" s="8">
        <f t="shared" si="4"/>
        <v>3624796222.2831001</v>
      </c>
    </row>
    <row r="32" spans="1:17" ht="18" customHeight="1" x14ac:dyDescent="0.25">
      <c r="A32" s="1">
        <v>23</v>
      </c>
      <c r="B32" s="21" t="s">
        <v>60</v>
      </c>
      <c r="C32" s="16">
        <v>16</v>
      </c>
      <c r="D32" s="4">
        <v>2281022719.1743999</v>
      </c>
      <c r="E32" s="89">
        <v>0</v>
      </c>
      <c r="F32" s="5">
        <f t="shared" si="0"/>
        <v>2281022719.1743999</v>
      </c>
      <c r="G32" s="6">
        <v>39642674.649999999</v>
      </c>
      <c r="H32" s="6">
        <v>0</v>
      </c>
      <c r="I32" s="4">
        <v>246520610.72999999</v>
      </c>
      <c r="J32" s="7">
        <f t="shared" si="1"/>
        <v>1994859433.7943997</v>
      </c>
      <c r="K32" s="5">
        <v>157102519.91</v>
      </c>
      <c r="L32" s="29">
        <v>6359260.6254000003</v>
      </c>
      <c r="M32" s="7">
        <v>934174265.19159997</v>
      </c>
      <c r="N32" s="12">
        <v>0</v>
      </c>
      <c r="O32" s="12">
        <f t="shared" si="2"/>
        <v>934174265.19159997</v>
      </c>
      <c r="P32" s="12">
        <f t="shared" si="3"/>
        <v>3378658764.9013996</v>
      </c>
      <c r="Q32" s="8">
        <f t="shared" si="4"/>
        <v>3092495479.5213995</v>
      </c>
    </row>
    <row r="33" spans="1:17" ht="18" customHeight="1" x14ac:dyDescent="0.25">
      <c r="A33" s="1">
        <v>24</v>
      </c>
      <c r="B33" s="21" t="s">
        <v>61</v>
      </c>
      <c r="C33" s="16">
        <v>20</v>
      </c>
      <c r="D33" s="4">
        <v>3432813070.0465002</v>
      </c>
      <c r="E33" s="89">
        <v>0</v>
      </c>
      <c r="F33" s="5">
        <f t="shared" si="0"/>
        <v>3432813070.0465002</v>
      </c>
      <c r="G33" s="6">
        <v>1455470843.49</v>
      </c>
      <c r="H33" s="6">
        <v>2000000000</v>
      </c>
      <c r="I33" s="4">
        <v>1000000000</v>
      </c>
      <c r="J33" s="7">
        <f t="shared" si="1"/>
        <v>-1022657773.4434998</v>
      </c>
      <c r="K33" s="5">
        <v>236430605.94999999</v>
      </c>
      <c r="L33" s="29">
        <v>9570335.625</v>
      </c>
      <c r="M33" s="7">
        <v>9186944280.0681</v>
      </c>
      <c r="N33" s="12">
        <v>1000000000</v>
      </c>
      <c r="O33" s="12">
        <f t="shared" si="2"/>
        <v>8186944280.0681</v>
      </c>
      <c r="P33" s="12">
        <f t="shared" si="3"/>
        <v>12865758291.6896</v>
      </c>
      <c r="Q33" s="8">
        <f t="shared" si="4"/>
        <v>7410287448.1996002</v>
      </c>
    </row>
    <row r="34" spans="1:17" ht="18" customHeight="1" x14ac:dyDescent="0.25">
      <c r="A34" s="1">
        <v>25</v>
      </c>
      <c r="B34" s="21" t="s">
        <v>62</v>
      </c>
      <c r="C34" s="16">
        <v>13</v>
      </c>
      <c r="D34" s="4">
        <v>2363144438.4231</v>
      </c>
      <c r="E34" s="89">
        <v>0</v>
      </c>
      <c r="F34" s="5">
        <f t="shared" si="0"/>
        <v>2363144438.4231</v>
      </c>
      <c r="G34" s="6">
        <v>37072493.079999998</v>
      </c>
      <c r="H34" s="6">
        <v>226360533.05000001</v>
      </c>
      <c r="I34" s="4">
        <v>0</v>
      </c>
      <c r="J34" s="7">
        <f t="shared" si="1"/>
        <v>2099711412.2931001</v>
      </c>
      <c r="K34" s="5">
        <v>162758548.19999999</v>
      </c>
      <c r="L34" s="29">
        <v>6588207.6723999996</v>
      </c>
      <c r="M34" s="7">
        <v>893882860.26890004</v>
      </c>
      <c r="N34" s="12">
        <v>0</v>
      </c>
      <c r="O34" s="12">
        <f t="shared" si="2"/>
        <v>893882860.26890004</v>
      </c>
      <c r="P34" s="12">
        <f t="shared" si="3"/>
        <v>3426374054.5643997</v>
      </c>
      <c r="Q34" s="8">
        <f t="shared" si="4"/>
        <v>3162941028.4344001</v>
      </c>
    </row>
    <row r="35" spans="1:17" ht="18" customHeight="1" x14ac:dyDescent="0.25">
      <c r="A35" s="1">
        <v>26</v>
      </c>
      <c r="B35" s="21" t="s">
        <v>63</v>
      </c>
      <c r="C35" s="16">
        <v>25</v>
      </c>
      <c r="D35" s="4">
        <v>3035353814.4716001</v>
      </c>
      <c r="E35" s="89">
        <v>0</v>
      </c>
      <c r="F35" s="5">
        <f t="shared" si="0"/>
        <v>3035353814.4716001</v>
      </c>
      <c r="G35" s="6">
        <v>69773986.439999998</v>
      </c>
      <c r="H35" s="6">
        <v>275631992.38</v>
      </c>
      <c r="I35" s="4">
        <v>11250000</v>
      </c>
      <c r="J35" s="7">
        <f t="shared" si="1"/>
        <v>2678697835.6515999</v>
      </c>
      <c r="K35" s="5">
        <v>209056108.5</v>
      </c>
      <c r="L35" s="29">
        <v>8462259.4218000006</v>
      </c>
      <c r="M35" s="7">
        <v>1124635488.9551001</v>
      </c>
      <c r="N35" s="12">
        <v>0</v>
      </c>
      <c r="O35" s="12">
        <f t="shared" si="2"/>
        <v>1124635488.9551001</v>
      </c>
      <c r="P35" s="12">
        <f t="shared" si="3"/>
        <v>4377507671.3485003</v>
      </c>
      <c r="Q35" s="8">
        <f t="shared" si="4"/>
        <v>4020851692.5285001</v>
      </c>
    </row>
    <row r="36" spans="1:17" ht="18" customHeight="1" x14ac:dyDescent="0.25">
      <c r="A36" s="1">
        <v>27</v>
      </c>
      <c r="B36" s="21" t="s">
        <v>64</v>
      </c>
      <c r="C36" s="16">
        <v>20</v>
      </c>
      <c r="D36" s="4">
        <v>2380695516.3369002</v>
      </c>
      <c r="E36" s="89">
        <v>0</v>
      </c>
      <c r="F36" s="5">
        <f t="shared" si="0"/>
        <v>2380695516.3369002</v>
      </c>
      <c r="G36" s="6">
        <v>10944363.76</v>
      </c>
      <c r="H36" s="6">
        <v>0</v>
      </c>
      <c r="I36" s="4">
        <v>888119936.28999996</v>
      </c>
      <c r="J36" s="7">
        <f t="shared" si="1"/>
        <v>1481631216.2869</v>
      </c>
      <c r="K36" s="5">
        <v>163967356.22999999</v>
      </c>
      <c r="L36" s="29">
        <v>6637138.3024000004</v>
      </c>
      <c r="M36" s="7">
        <v>1097211307.1895001</v>
      </c>
      <c r="N36" s="12">
        <v>0</v>
      </c>
      <c r="O36" s="12">
        <f t="shared" si="2"/>
        <v>1097211307.1895001</v>
      </c>
      <c r="P36" s="12">
        <f t="shared" si="3"/>
        <v>3648511318.0588007</v>
      </c>
      <c r="Q36" s="8">
        <f t="shared" si="4"/>
        <v>2749447018.0088005</v>
      </c>
    </row>
    <row r="37" spans="1:17" ht="18" customHeight="1" x14ac:dyDescent="0.25">
      <c r="A37" s="1">
        <v>28</v>
      </c>
      <c r="B37" s="21" t="s">
        <v>65</v>
      </c>
      <c r="C37" s="16">
        <v>18</v>
      </c>
      <c r="D37" s="4">
        <v>2385411940.7768998</v>
      </c>
      <c r="E37" s="89">
        <v>956812096.51329994</v>
      </c>
      <c r="F37" s="5">
        <f t="shared" si="0"/>
        <v>3342224037.2901998</v>
      </c>
      <c r="G37" s="6">
        <v>86563451.319999993</v>
      </c>
      <c r="H37" s="6">
        <v>951995613.62</v>
      </c>
      <c r="I37" s="4">
        <v>187625501.75999999</v>
      </c>
      <c r="J37" s="7">
        <f t="shared" si="1"/>
        <v>2116039470.5901997</v>
      </c>
      <c r="K37" s="5">
        <v>263905757.24000001</v>
      </c>
      <c r="L37" s="29">
        <v>6650287.2166999998</v>
      </c>
      <c r="M37" s="7">
        <v>1052411728.8556</v>
      </c>
      <c r="N37" s="12">
        <v>0</v>
      </c>
      <c r="O37" s="12">
        <f t="shared" si="2"/>
        <v>1052411728.8556</v>
      </c>
      <c r="P37" s="12">
        <f t="shared" si="3"/>
        <v>4665191810.6025</v>
      </c>
      <c r="Q37" s="8">
        <f t="shared" si="4"/>
        <v>3439007243.9024997</v>
      </c>
    </row>
    <row r="38" spans="1:17" ht="18" customHeight="1" x14ac:dyDescent="0.25">
      <c r="A38" s="1">
        <v>29</v>
      </c>
      <c r="B38" s="21" t="s">
        <v>66</v>
      </c>
      <c r="C38" s="16">
        <v>30</v>
      </c>
      <c r="D38" s="4">
        <v>2337052635.4573998</v>
      </c>
      <c r="E38" s="89">
        <v>0</v>
      </c>
      <c r="F38" s="5">
        <f t="shared" si="0"/>
        <v>2337052635.4573998</v>
      </c>
      <c r="G38" s="6">
        <v>158862570.41999999</v>
      </c>
      <c r="H38" s="6">
        <v>0</v>
      </c>
      <c r="I38" s="4">
        <v>1142270944.01</v>
      </c>
      <c r="J38" s="7">
        <f t="shared" si="1"/>
        <v>1035919121.0273998</v>
      </c>
      <c r="K38" s="5">
        <v>160961508.66999999</v>
      </c>
      <c r="L38" s="29">
        <v>6515466.3647999996</v>
      </c>
      <c r="M38" s="7">
        <v>1032605690.4076</v>
      </c>
      <c r="N38" s="12">
        <v>0</v>
      </c>
      <c r="O38" s="12">
        <f t="shared" si="2"/>
        <v>1032605690.4076</v>
      </c>
      <c r="P38" s="12">
        <f t="shared" si="3"/>
        <v>3537135300.8997998</v>
      </c>
      <c r="Q38" s="8">
        <f t="shared" si="4"/>
        <v>2236001786.4698</v>
      </c>
    </row>
    <row r="39" spans="1:17" ht="18" customHeight="1" x14ac:dyDescent="0.25">
      <c r="A39" s="1">
        <v>30</v>
      </c>
      <c r="B39" s="21" t="s">
        <v>67</v>
      </c>
      <c r="C39" s="16">
        <v>33</v>
      </c>
      <c r="D39" s="4">
        <v>2874115557.3095002</v>
      </c>
      <c r="E39" s="89">
        <v>0</v>
      </c>
      <c r="F39" s="5">
        <f t="shared" si="0"/>
        <v>2874115557.3095002</v>
      </c>
      <c r="G39" s="6">
        <v>305393725.79000002</v>
      </c>
      <c r="H39" s="6">
        <v>99912935</v>
      </c>
      <c r="I39" s="4">
        <v>420475319.35000002</v>
      </c>
      <c r="J39" s="7">
        <f t="shared" si="1"/>
        <v>2048333577.1695004</v>
      </c>
      <c r="K39" s="5">
        <v>197951029.94</v>
      </c>
      <c r="L39" s="29">
        <v>8012743.4693999998</v>
      </c>
      <c r="M39" s="7">
        <v>1608357005.5402</v>
      </c>
      <c r="N39" s="12">
        <v>0</v>
      </c>
      <c r="O39" s="12">
        <f t="shared" si="2"/>
        <v>1608357005.5402</v>
      </c>
      <c r="P39" s="12">
        <f t="shared" si="3"/>
        <v>4688436336.2591</v>
      </c>
      <c r="Q39" s="8">
        <f t="shared" si="4"/>
        <v>3862654356.1191006</v>
      </c>
    </row>
    <row r="40" spans="1:17" ht="18" customHeight="1" x14ac:dyDescent="0.25">
      <c r="A40" s="1">
        <v>31</v>
      </c>
      <c r="B40" s="21" t="s">
        <v>68</v>
      </c>
      <c r="C40" s="16">
        <v>17</v>
      </c>
      <c r="D40" s="4">
        <v>2675896297.1359</v>
      </c>
      <c r="E40" s="89">
        <v>0</v>
      </c>
      <c r="F40" s="5">
        <f t="shared" si="0"/>
        <v>2675896297.1359</v>
      </c>
      <c r="G40" s="6">
        <v>28608090.559999999</v>
      </c>
      <c r="H40" s="6">
        <v>400864283.55500001</v>
      </c>
      <c r="I40" s="4">
        <v>993699798.46000004</v>
      </c>
      <c r="J40" s="7">
        <f t="shared" si="1"/>
        <v>1252724124.5609002</v>
      </c>
      <c r="K40" s="5">
        <v>184298932.13</v>
      </c>
      <c r="L40" s="29">
        <v>7460128.2209999999</v>
      </c>
      <c r="M40" s="7">
        <v>1034028043.8813</v>
      </c>
      <c r="N40" s="12">
        <v>0</v>
      </c>
      <c r="O40" s="12">
        <f t="shared" si="2"/>
        <v>1034028043.8813</v>
      </c>
      <c r="P40" s="12">
        <f t="shared" si="3"/>
        <v>3901683401.3682003</v>
      </c>
      <c r="Q40" s="8">
        <f t="shared" si="4"/>
        <v>2478511228.7932005</v>
      </c>
    </row>
    <row r="41" spans="1:17" ht="18" customHeight="1" x14ac:dyDescent="0.25">
      <c r="A41" s="1">
        <v>32</v>
      </c>
      <c r="B41" s="21" t="s">
        <v>69</v>
      </c>
      <c r="C41" s="16">
        <v>23</v>
      </c>
      <c r="D41" s="4">
        <v>2763567695.3326001</v>
      </c>
      <c r="E41" s="89">
        <v>6064517484.9329996</v>
      </c>
      <c r="F41" s="5">
        <f t="shared" si="0"/>
        <v>8828085180.2656002</v>
      </c>
      <c r="G41" s="6">
        <v>280282224.44999999</v>
      </c>
      <c r="H41" s="6">
        <v>0</v>
      </c>
      <c r="I41" s="4">
        <v>306634568.54000002</v>
      </c>
      <c r="J41" s="7">
        <f t="shared" si="1"/>
        <v>8241168387.2756004</v>
      </c>
      <c r="K41" s="5">
        <v>799522046.90999997</v>
      </c>
      <c r="L41" s="29">
        <v>7704547.2116</v>
      </c>
      <c r="M41" s="7">
        <v>1606317496.4401</v>
      </c>
      <c r="N41" s="12">
        <v>0</v>
      </c>
      <c r="O41" s="12">
        <f t="shared" si="2"/>
        <v>1606317496.4401</v>
      </c>
      <c r="P41" s="12">
        <f t="shared" si="3"/>
        <v>11241629270.827299</v>
      </c>
      <c r="Q41" s="8">
        <f t="shared" si="4"/>
        <v>10654712477.837299</v>
      </c>
    </row>
    <row r="42" spans="1:17" ht="18" customHeight="1" x14ac:dyDescent="0.25">
      <c r="A42" s="1">
        <v>33</v>
      </c>
      <c r="B42" s="21" t="s">
        <v>70</v>
      </c>
      <c r="C42" s="16">
        <v>23</v>
      </c>
      <c r="D42" s="4">
        <v>2824115300.4419999</v>
      </c>
      <c r="E42" s="89">
        <v>0</v>
      </c>
      <c r="F42" s="5">
        <f t="shared" si="0"/>
        <v>2824115300.4419999</v>
      </c>
      <c r="G42" s="6">
        <v>41975559.960000001</v>
      </c>
      <c r="H42" s="6">
        <v>0</v>
      </c>
      <c r="I42" s="4">
        <v>0</v>
      </c>
      <c r="J42" s="7">
        <f t="shared" si="1"/>
        <v>2782139740.4819999</v>
      </c>
      <c r="K42" s="5">
        <v>194507326.25</v>
      </c>
      <c r="L42" s="29">
        <v>7873347.8104999997</v>
      </c>
      <c r="M42" s="7">
        <v>1078759277.3735001</v>
      </c>
      <c r="N42" s="12">
        <v>0</v>
      </c>
      <c r="O42" s="12">
        <f t="shared" si="2"/>
        <v>1078759277.3735001</v>
      </c>
      <c r="P42" s="12">
        <f t="shared" si="3"/>
        <v>4105255251.8760004</v>
      </c>
      <c r="Q42" s="8">
        <f t="shared" si="4"/>
        <v>4063279691.9160004</v>
      </c>
    </row>
    <row r="43" spans="1:17" ht="18" customHeight="1" x14ac:dyDescent="0.25">
      <c r="A43" s="1">
        <v>34</v>
      </c>
      <c r="B43" s="21" t="s">
        <v>71</v>
      </c>
      <c r="C43" s="16">
        <v>16</v>
      </c>
      <c r="D43" s="4">
        <v>2468394766.7084999</v>
      </c>
      <c r="E43" s="89">
        <v>0</v>
      </c>
      <c r="F43" s="5">
        <f t="shared" si="0"/>
        <v>2468394766.7084999</v>
      </c>
      <c r="G43" s="6">
        <v>24538450.699999999</v>
      </c>
      <c r="H43" s="6">
        <v>0</v>
      </c>
      <c r="I43" s="4">
        <v>315445042.44999999</v>
      </c>
      <c r="J43" s="7">
        <f t="shared" si="1"/>
        <v>2128411273.5585001</v>
      </c>
      <c r="K43" s="5">
        <v>170007529.84</v>
      </c>
      <c r="L43" s="29">
        <v>6881634.9420999996</v>
      </c>
      <c r="M43" s="7">
        <v>996035596.31669998</v>
      </c>
      <c r="N43" s="12">
        <v>0</v>
      </c>
      <c r="O43" s="12">
        <f t="shared" si="2"/>
        <v>996035596.31669998</v>
      </c>
      <c r="P43" s="12">
        <f t="shared" si="3"/>
        <v>3641319527.8073001</v>
      </c>
      <c r="Q43" s="8">
        <f t="shared" si="4"/>
        <v>3301336034.6573</v>
      </c>
    </row>
    <row r="44" spans="1:17" ht="18" customHeight="1" x14ac:dyDescent="0.25">
      <c r="A44" s="1">
        <v>35</v>
      </c>
      <c r="B44" s="21" t="s">
        <v>72</v>
      </c>
      <c r="C44" s="16">
        <v>17</v>
      </c>
      <c r="D44" s="4">
        <v>2544598137.9013</v>
      </c>
      <c r="E44" s="89">
        <v>0</v>
      </c>
      <c r="F44" s="5">
        <f t="shared" si="0"/>
        <v>2544598137.9013</v>
      </c>
      <c r="G44" s="6">
        <v>24590154.68</v>
      </c>
      <c r="H44" s="6">
        <v>0</v>
      </c>
      <c r="I44" s="4">
        <v>0</v>
      </c>
      <c r="J44" s="7">
        <f t="shared" si="1"/>
        <v>2520007983.2213001</v>
      </c>
      <c r="K44" s="5">
        <v>175255939.47999999</v>
      </c>
      <c r="L44" s="29">
        <v>7094082.2333000004</v>
      </c>
      <c r="M44" s="7">
        <v>952619190.96089995</v>
      </c>
      <c r="N44" s="12">
        <v>0</v>
      </c>
      <c r="O44" s="12">
        <f t="shared" si="2"/>
        <v>952619190.96089995</v>
      </c>
      <c r="P44" s="12">
        <f t="shared" si="3"/>
        <v>3679567350.5755</v>
      </c>
      <c r="Q44" s="8">
        <f t="shared" si="4"/>
        <v>3654977195.8955002</v>
      </c>
    </row>
    <row r="45" spans="1:17" ht="18" customHeight="1" x14ac:dyDescent="0.25">
      <c r="A45" s="1">
        <v>36</v>
      </c>
      <c r="B45" s="21" t="s">
        <v>73</v>
      </c>
      <c r="C45" s="16">
        <v>14</v>
      </c>
      <c r="D45" s="4">
        <v>2550017388.9260001</v>
      </c>
      <c r="E45" s="89">
        <v>0</v>
      </c>
      <c r="F45" s="5">
        <f t="shared" si="0"/>
        <v>2550017388.9260001</v>
      </c>
      <c r="G45" s="6">
        <v>32526413.390000001</v>
      </c>
      <c r="H45" s="6">
        <v>488822936.86000001</v>
      </c>
      <c r="I45" s="4">
        <v>242955007.53</v>
      </c>
      <c r="J45" s="7">
        <f t="shared" si="1"/>
        <v>1785713031.1460001</v>
      </c>
      <c r="K45" s="5">
        <v>175629183.46000001</v>
      </c>
      <c r="L45" s="29">
        <v>7109190.557</v>
      </c>
      <c r="M45" s="7">
        <v>1012787155.4906</v>
      </c>
      <c r="N45" s="12">
        <v>0</v>
      </c>
      <c r="O45" s="12">
        <f t="shared" si="2"/>
        <v>1012787155.4906</v>
      </c>
      <c r="P45" s="12">
        <f t="shared" si="3"/>
        <v>3745542918.4336004</v>
      </c>
      <c r="Q45" s="8">
        <f t="shared" si="4"/>
        <v>2981238560.6536002</v>
      </c>
    </row>
    <row r="46" spans="1:17" ht="18" customHeight="1" thickBot="1" x14ac:dyDescent="0.3">
      <c r="A46" s="137">
        <v>37</v>
      </c>
      <c r="B46" s="138" t="s">
        <v>920</v>
      </c>
      <c r="C46" s="139"/>
      <c r="D46" s="140">
        <v>0</v>
      </c>
      <c r="E46" s="141">
        <v>439850654.62</v>
      </c>
      <c r="F46" s="142">
        <f t="shared" si="0"/>
        <v>439850654.62</v>
      </c>
      <c r="G46" s="140">
        <v>0</v>
      </c>
      <c r="H46" s="140">
        <v>0</v>
      </c>
      <c r="I46" s="140">
        <v>0</v>
      </c>
      <c r="J46" s="143">
        <f t="shared" si="1"/>
        <v>439850654.62</v>
      </c>
      <c r="K46" s="140">
        <v>46869322.649999999</v>
      </c>
      <c r="L46" s="140">
        <v>0</v>
      </c>
      <c r="M46" s="140">
        <v>0</v>
      </c>
      <c r="N46" s="144">
        <v>0</v>
      </c>
      <c r="O46" s="144">
        <f t="shared" si="2"/>
        <v>0</v>
      </c>
      <c r="P46" s="144">
        <f t="shared" ref="P46" si="5">F46+K46+L46+M46</f>
        <v>486719977.26999998</v>
      </c>
      <c r="Q46" s="145">
        <f t="shared" ref="Q46" si="6">J46+K46+L46+O46</f>
        <v>486719977.26999998</v>
      </c>
    </row>
    <row r="47" spans="1:17" ht="18" customHeight="1" thickTop="1" thickBot="1" x14ac:dyDescent="0.3">
      <c r="A47" s="1"/>
      <c r="B47" s="161" t="s">
        <v>894</v>
      </c>
      <c r="C47" s="162"/>
      <c r="D47" s="9">
        <f>SUM(D10:D46)</f>
        <v>97171851801.777893</v>
      </c>
      <c r="E47" s="9">
        <f t="shared" ref="E47:J47" si="7">SUM(E10:E46)</f>
        <v>33599004015.554295</v>
      </c>
      <c r="F47" s="9">
        <f t="shared" si="7"/>
        <v>130770855817.33215</v>
      </c>
      <c r="G47" s="9">
        <f t="shared" si="7"/>
        <v>4470996936.4700012</v>
      </c>
      <c r="H47" s="9">
        <f t="shared" si="7"/>
        <v>6135678481.6350002</v>
      </c>
      <c r="I47" s="9">
        <f t="shared" si="7"/>
        <v>13382537337.686502</v>
      </c>
      <c r="J47" s="9">
        <f t="shared" si="7"/>
        <v>106781643061.5407</v>
      </c>
      <c r="K47" s="9">
        <f>SUM(K10:K46)</f>
        <v>10114191167.429996</v>
      </c>
      <c r="L47" s="9">
        <f t="shared" ref="L47:Q47" si="8">SUM(L10:L46)</f>
        <v>270905294.30869991</v>
      </c>
      <c r="M47" s="9">
        <f t="shared" si="8"/>
        <v>48300925860.914803</v>
      </c>
      <c r="N47" s="9">
        <f t="shared" si="8"/>
        <v>1000000000</v>
      </c>
      <c r="O47" s="9">
        <f t="shared" si="8"/>
        <v>47300925860.914803</v>
      </c>
      <c r="P47" s="9">
        <f t="shared" si="8"/>
        <v>189456878139.98575</v>
      </c>
      <c r="Q47" s="9">
        <f t="shared" si="8"/>
        <v>164467665384.19415</v>
      </c>
    </row>
    <row r="48" spans="1:17" ht="13.5" thickTop="1" x14ac:dyDescent="0.2">
      <c r="B48" t="s">
        <v>26</v>
      </c>
      <c r="I48" s="22"/>
      <c r="J48" s="22"/>
      <c r="K48" s="23"/>
      <c r="L48" s="23"/>
      <c r="M48" s="24"/>
      <c r="N48" s="24"/>
      <c r="O48" s="24"/>
    </row>
    <row r="49" spans="1:16" x14ac:dyDescent="0.2">
      <c r="B49" s="134" t="s">
        <v>27</v>
      </c>
      <c r="I49" s="23"/>
      <c r="J49" s="22"/>
    </row>
    <row r="50" spans="1:16" x14ac:dyDescent="0.2">
      <c r="C50" s="13" t="s">
        <v>34</v>
      </c>
      <c r="P50" s="23">
        <f>Q47+G47+H47+I47+N47</f>
        <v>189456878139.98566</v>
      </c>
    </row>
    <row r="51" spans="1:16" x14ac:dyDescent="0.2">
      <c r="C51" s="13"/>
      <c r="P51" s="23"/>
    </row>
    <row r="54" spans="1:16" ht="20.25" x14ac:dyDescent="0.3">
      <c r="A54" s="18"/>
    </row>
  </sheetData>
  <mergeCells count="19">
    <mergeCell ref="B47:C47"/>
    <mergeCell ref="G7:I7"/>
    <mergeCell ref="F7:F8"/>
    <mergeCell ref="E7:E8"/>
    <mergeCell ref="D7:D8"/>
    <mergeCell ref="C7:C8"/>
    <mergeCell ref="B7:B8"/>
    <mergeCell ref="A1:Q1"/>
    <mergeCell ref="K7:K8"/>
    <mergeCell ref="A4:Q4"/>
    <mergeCell ref="A7:A8"/>
    <mergeCell ref="D5:Q5"/>
    <mergeCell ref="J7:J8"/>
    <mergeCell ref="M7:M8"/>
    <mergeCell ref="P7:P8"/>
    <mergeCell ref="Q7:Q8"/>
    <mergeCell ref="L7:L8"/>
    <mergeCell ref="N7:N8"/>
    <mergeCell ref="O7:O8"/>
  </mergeCells>
  <phoneticPr fontId="3" type="noConversion"/>
  <pageMargins left="0.4" right="0.34" top="0.45" bottom="0.17" header="0.51" footer="0.17"/>
  <pageSetup scale="44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Z416"/>
  <sheetViews>
    <sheetView zoomScale="64" workbookViewId="0">
      <selection sqref="A1:U1"/>
    </sheetView>
  </sheetViews>
  <sheetFormatPr defaultColWidth="9.140625" defaultRowHeight="12.75" x14ac:dyDescent="0.2"/>
  <cols>
    <col min="1" max="1" width="9.42578125" style="31" bestFit="1" customWidth="1"/>
    <col min="2" max="2" width="13.85546875" style="31" bestFit="1" customWidth="1"/>
    <col min="3" max="3" width="6.140625" style="31" customWidth="1"/>
    <col min="4" max="4" width="23.85546875" style="31" bestFit="1" customWidth="1"/>
    <col min="5" max="5" width="19" style="31" customWidth="1"/>
    <col min="6" max="6" width="17.140625" style="31" customWidth="1"/>
    <col min="7" max="8" width="19.85546875" style="31" customWidth="1"/>
    <col min="9" max="9" width="18.42578125" style="31" customWidth="1"/>
    <col min="10" max="10" width="19.85546875" style="31" bestFit="1" customWidth="1"/>
    <col min="11" max="11" width="0.7109375" style="31" customWidth="1"/>
    <col min="12" max="12" width="4.7109375" style="106" customWidth="1"/>
    <col min="13" max="13" width="11.85546875" style="31" bestFit="1" customWidth="1"/>
    <col min="14" max="14" width="9.5703125" style="31" bestFit="1" customWidth="1"/>
    <col min="15" max="15" width="17.85546875" style="31" customWidth="1"/>
    <col min="16" max="17" width="18.7109375" style="31" customWidth="1"/>
    <col min="18" max="18" width="21.85546875" style="31" customWidth="1"/>
    <col min="19" max="19" width="18.7109375" style="31" customWidth="1"/>
    <col min="20" max="20" width="18.5703125" style="31" customWidth="1"/>
    <col min="21" max="21" width="22.28515625" style="31" bestFit="1" customWidth="1"/>
    <col min="22" max="22" width="9.28515625" style="31" bestFit="1" customWidth="1"/>
    <col min="23" max="23" width="17.140625" style="31" bestFit="1" customWidth="1"/>
    <col min="24" max="24" width="9.28515625" style="31" bestFit="1" customWidth="1"/>
    <col min="25" max="25" width="12.42578125" style="31" bestFit="1" customWidth="1"/>
    <col min="26" max="26" width="11.42578125" style="31" bestFit="1" customWidth="1"/>
    <col min="27" max="16384" width="9.140625" style="31"/>
  </cols>
  <sheetData>
    <row r="1" spans="1:21" ht="25.5" x14ac:dyDescent="0.3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 ht="25.5" hidden="1" x14ac:dyDescent="0.3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1" ht="18.75" x14ac:dyDescent="0.3">
      <c r="K3" s="38" t="s">
        <v>23</v>
      </c>
    </row>
    <row r="4" spans="1:21" ht="45" customHeight="1" x14ac:dyDescent="0.3">
      <c r="B4" s="170" t="s">
        <v>916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</row>
    <row r="5" spans="1:21" x14ac:dyDescent="0.2">
      <c r="K5" s="106">
        <v>0</v>
      </c>
    </row>
    <row r="6" spans="1:21" ht="91.5" customHeight="1" x14ac:dyDescent="0.2">
      <c r="A6" s="107" t="s">
        <v>0</v>
      </c>
      <c r="B6" s="108" t="s">
        <v>10</v>
      </c>
      <c r="C6" s="108" t="s">
        <v>0</v>
      </c>
      <c r="D6" s="108" t="s">
        <v>11</v>
      </c>
      <c r="E6" s="108" t="s">
        <v>7</v>
      </c>
      <c r="F6" s="108" t="s">
        <v>895</v>
      </c>
      <c r="G6" s="108" t="s">
        <v>35</v>
      </c>
      <c r="H6" s="119" t="s">
        <v>902</v>
      </c>
      <c r="I6" s="108" t="s">
        <v>12</v>
      </c>
      <c r="J6" s="108" t="s">
        <v>24</v>
      </c>
      <c r="K6" s="109"/>
      <c r="L6" s="110"/>
      <c r="M6" s="108" t="s">
        <v>10</v>
      </c>
      <c r="N6" s="108" t="s">
        <v>0</v>
      </c>
      <c r="O6" s="108" t="s">
        <v>11</v>
      </c>
      <c r="P6" s="108" t="s">
        <v>7</v>
      </c>
      <c r="Q6" s="108" t="s">
        <v>895</v>
      </c>
      <c r="R6" s="108" t="s">
        <v>35</v>
      </c>
      <c r="S6" s="119" t="s">
        <v>902</v>
      </c>
      <c r="T6" s="108" t="s">
        <v>12</v>
      </c>
      <c r="U6" s="108" t="s">
        <v>24</v>
      </c>
    </row>
    <row r="7" spans="1:21" ht="15.75" x14ac:dyDescent="0.25">
      <c r="A7" s="111"/>
      <c r="B7" s="111"/>
      <c r="C7" s="111"/>
      <c r="D7" s="111"/>
      <c r="E7" s="100" t="s">
        <v>904</v>
      </c>
      <c r="F7" s="100" t="s">
        <v>904</v>
      </c>
      <c r="G7" s="100" t="s">
        <v>904</v>
      </c>
      <c r="H7" s="100" t="s">
        <v>904</v>
      </c>
      <c r="I7" s="100" t="s">
        <v>904</v>
      </c>
      <c r="J7" s="100" t="s">
        <v>904</v>
      </c>
      <c r="K7" s="109"/>
      <c r="L7" s="110"/>
      <c r="M7" s="112"/>
      <c r="N7" s="112"/>
      <c r="O7" s="112"/>
      <c r="P7" s="100" t="s">
        <v>904</v>
      </c>
      <c r="Q7" s="100" t="s">
        <v>904</v>
      </c>
      <c r="R7" s="100" t="s">
        <v>904</v>
      </c>
      <c r="S7" s="100" t="s">
        <v>904</v>
      </c>
      <c r="T7" s="100" t="s">
        <v>904</v>
      </c>
      <c r="U7" s="100" t="s">
        <v>904</v>
      </c>
    </row>
    <row r="8" spans="1:21" ht="24.95" customHeight="1" x14ac:dyDescent="0.25">
      <c r="A8" s="167">
        <v>1</v>
      </c>
      <c r="B8" s="167" t="s">
        <v>38</v>
      </c>
      <c r="C8" s="111">
        <v>1</v>
      </c>
      <c r="D8" s="111" t="s">
        <v>77</v>
      </c>
      <c r="E8" s="120">
        <v>79661731.001699999</v>
      </c>
      <c r="F8" s="113">
        <v>0</v>
      </c>
      <c r="G8" s="120">
        <v>5486599.75</v>
      </c>
      <c r="H8" s="120">
        <v>222088.8486</v>
      </c>
      <c r="I8" s="120">
        <v>30063715.3237</v>
      </c>
      <c r="J8" s="120">
        <f>E8+F8+G8+H8+I8</f>
        <v>115434134.92399999</v>
      </c>
      <c r="K8" s="109"/>
      <c r="L8" s="166">
        <v>19</v>
      </c>
      <c r="M8" s="167" t="s">
        <v>56</v>
      </c>
      <c r="N8" s="115">
        <v>26</v>
      </c>
      <c r="O8" s="111" t="s">
        <v>460</v>
      </c>
      <c r="P8" s="120">
        <v>84332494.349600002</v>
      </c>
      <c r="Q8" s="113">
        <v>0</v>
      </c>
      <c r="R8" s="120">
        <v>5808292.5966999996</v>
      </c>
      <c r="S8" s="120">
        <v>235110.4644</v>
      </c>
      <c r="T8" s="120">
        <v>32873565.675099999</v>
      </c>
      <c r="U8" s="114">
        <f>P8+Q8+R8+S8+T8</f>
        <v>123249463.08579999</v>
      </c>
    </row>
    <row r="9" spans="1:21" ht="24.95" customHeight="1" x14ac:dyDescent="0.25">
      <c r="A9" s="167"/>
      <c r="B9" s="167"/>
      <c r="C9" s="111">
        <v>2</v>
      </c>
      <c r="D9" s="111" t="s">
        <v>78</v>
      </c>
      <c r="E9" s="120">
        <v>132905220.57709999</v>
      </c>
      <c r="F9" s="113">
        <v>0</v>
      </c>
      <c r="G9" s="120">
        <v>9153676.9390999991</v>
      </c>
      <c r="H9" s="120">
        <v>370526.31219999999</v>
      </c>
      <c r="I9" s="120">
        <v>52989059.049699999</v>
      </c>
      <c r="J9" s="120">
        <f t="shared" ref="J9:J24" si="0">E9+F9+G9+H9+I9</f>
        <v>195418482.87810001</v>
      </c>
      <c r="K9" s="109"/>
      <c r="L9" s="166"/>
      <c r="M9" s="167"/>
      <c r="N9" s="115">
        <v>27</v>
      </c>
      <c r="O9" s="111" t="s">
        <v>461</v>
      </c>
      <c r="P9" s="120">
        <v>82589653.525399998</v>
      </c>
      <c r="Q9" s="113">
        <v>0</v>
      </c>
      <c r="R9" s="120">
        <v>5688256.6659000004</v>
      </c>
      <c r="S9" s="120">
        <v>230251.6004</v>
      </c>
      <c r="T9" s="120">
        <v>35307160.579499997</v>
      </c>
      <c r="U9" s="114">
        <f t="shared" ref="U9:U72" si="1">P9+Q9+R9+S9+T9</f>
        <v>123815322.3712</v>
      </c>
    </row>
    <row r="10" spans="1:21" ht="24.95" customHeight="1" x14ac:dyDescent="0.25">
      <c r="A10" s="167"/>
      <c r="B10" s="167"/>
      <c r="C10" s="111">
        <v>3</v>
      </c>
      <c r="D10" s="111" t="s">
        <v>79</v>
      </c>
      <c r="E10" s="120">
        <v>93513455.522</v>
      </c>
      <c r="F10" s="113">
        <v>0</v>
      </c>
      <c r="G10" s="120">
        <v>6440619.5451999996</v>
      </c>
      <c r="H10" s="120">
        <v>260706.05549999999</v>
      </c>
      <c r="I10" s="120">
        <v>34608580.440499999</v>
      </c>
      <c r="J10" s="120">
        <f t="shared" si="0"/>
        <v>134823361.5632</v>
      </c>
      <c r="K10" s="109"/>
      <c r="L10" s="166"/>
      <c r="M10" s="167"/>
      <c r="N10" s="115">
        <v>28</v>
      </c>
      <c r="O10" s="111" t="s">
        <v>462</v>
      </c>
      <c r="P10" s="120">
        <v>82664415.537</v>
      </c>
      <c r="Q10" s="113">
        <v>0</v>
      </c>
      <c r="R10" s="120">
        <v>5693405.8037999999</v>
      </c>
      <c r="S10" s="120">
        <v>230460.0294</v>
      </c>
      <c r="T10" s="120">
        <v>34729034.142099999</v>
      </c>
      <c r="U10" s="114">
        <f t="shared" si="1"/>
        <v>123317315.51230001</v>
      </c>
    </row>
    <row r="11" spans="1:21" ht="24.95" customHeight="1" x14ac:dyDescent="0.25">
      <c r="A11" s="167"/>
      <c r="B11" s="167"/>
      <c r="C11" s="111">
        <v>4</v>
      </c>
      <c r="D11" s="111" t="s">
        <v>80</v>
      </c>
      <c r="E11" s="120">
        <v>95280083.121600002</v>
      </c>
      <c r="F11" s="113">
        <v>0</v>
      </c>
      <c r="G11" s="120">
        <v>6562293.7597000003</v>
      </c>
      <c r="H11" s="120">
        <v>265631.23460000003</v>
      </c>
      <c r="I11" s="120">
        <v>36195928.097999997</v>
      </c>
      <c r="J11" s="120">
        <f t="shared" si="0"/>
        <v>138303936.2139</v>
      </c>
      <c r="K11" s="109"/>
      <c r="L11" s="166"/>
      <c r="M11" s="167"/>
      <c r="N11" s="115">
        <v>29</v>
      </c>
      <c r="O11" s="111" t="s">
        <v>463</v>
      </c>
      <c r="P11" s="120">
        <v>97971050.681299999</v>
      </c>
      <c r="Q11" s="113">
        <v>0</v>
      </c>
      <c r="R11" s="120">
        <v>6747630.7056999998</v>
      </c>
      <c r="S11" s="120">
        <v>273133.3799</v>
      </c>
      <c r="T11" s="120">
        <v>40944799.157899998</v>
      </c>
      <c r="U11" s="114">
        <f t="shared" si="1"/>
        <v>145936613.92479998</v>
      </c>
    </row>
    <row r="12" spans="1:21" ht="24.95" customHeight="1" x14ac:dyDescent="0.25">
      <c r="A12" s="167"/>
      <c r="B12" s="167"/>
      <c r="C12" s="111">
        <v>5</v>
      </c>
      <c r="D12" s="111" t="s">
        <v>81</v>
      </c>
      <c r="E12" s="120">
        <v>86723536.347399995</v>
      </c>
      <c r="F12" s="113">
        <v>0</v>
      </c>
      <c r="G12" s="120">
        <v>5972972.5536000002</v>
      </c>
      <c r="H12" s="120">
        <v>241776.44760000001</v>
      </c>
      <c r="I12" s="120">
        <v>32274262.700599998</v>
      </c>
      <c r="J12" s="120">
        <f t="shared" si="0"/>
        <v>125212548.0492</v>
      </c>
      <c r="K12" s="109"/>
      <c r="L12" s="166"/>
      <c r="M12" s="167"/>
      <c r="N12" s="115">
        <v>30</v>
      </c>
      <c r="O12" s="111" t="s">
        <v>464</v>
      </c>
      <c r="P12" s="120">
        <v>98737476.025900006</v>
      </c>
      <c r="Q12" s="113">
        <v>0</v>
      </c>
      <c r="R12" s="120">
        <v>6800417.2703</v>
      </c>
      <c r="S12" s="120">
        <v>275270.09629999998</v>
      </c>
      <c r="T12" s="120">
        <v>40321237.112999998</v>
      </c>
      <c r="U12" s="114">
        <f t="shared" si="1"/>
        <v>146134400.50550002</v>
      </c>
    </row>
    <row r="13" spans="1:21" ht="24.95" customHeight="1" x14ac:dyDescent="0.25">
      <c r="A13" s="167"/>
      <c r="B13" s="167"/>
      <c r="C13" s="111">
        <v>6</v>
      </c>
      <c r="D13" s="111" t="s">
        <v>82</v>
      </c>
      <c r="E13" s="120">
        <v>89562996.776099995</v>
      </c>
      <c r="F13" s="113">
        <v>0</v>
      </c>
      <c r="G13" s="120">
        <v>6168536.7559000002</v>
      </c>
      <c r="H13" s="120">
        <v>249692.57610000001</v>
      </c>
      <c r="I13" s="120">
        <v>33414935.5825</v>
      </c>
      <c r="J13" s="120">
        <f t="shared" si="0"/>
        <v>129396161.69059999</v>
      </c>
      <c r="K13" s="109"/>
      <c r="L13" s="166"/>
      <c r="M13" s="167"/>
      <c r="N13" s="115">
        <v>31</v>
      </c>
      <c r="O13" s="111" t="s">
        <v>62</v>
      </c>
      <c r="P13" s="120">
        <v>170714479.37200001</v>
      </c>
      <c r="Q13" s="113">
        <v>0</v>
      </c>
      <c r="R13" s="120">
        <v>11757741.24</v>
      </c>
      <c r="S13" s="120">
        <v>475934.70150000002</v>
      </c>
      <c r="T13" s="120">
        <v>68066306.018199995</v>
      </c>
      <c r="U13" s="114">
        <f t="shared" si="1"/>
        <v>251014461.33170003</v>
      </c>
    </row>
    <row r="14" spans="1:21" ht="24.95" customHeight="1" x14ac:dyDescent="0.25">
      <c r="A14" s="167"/>
      <c r="B14" s="167"/>
      <c r="C14" s="111">
        <v>7</v>
      </c>
      <c r="D14" s="111" t="s">
        <v>83</v>
      </c>
      <c r="E14" s="120">
        <v>86900095.913499996</v>
      </c>
      <c r="F14" s="113">
        <v>0</v>
      </c>
      <c r="G14" s="120">
        <v>5985132.8677000003</v>
      </c>
      <c r="H14" s="120">
        <v>242268.6778</v>
      </c>
      <c r="I14" s="120">
        <v>32040128.015299998</v>
      </c>
      <c r="J14" s="120">
        <f t="shared" si="0"/>
        <v>125167625.4743</v>
      </c>
      <c r="K14" s="109"/>
      <c r="L14" s="166"/>
      <c r="M14" s="167"/>
      <c r="N14" s="115">
        <v>32</v>
      </c>
      <c r="O14" s="111" t="s">
        <v>465</v>
      </c>
      <c r="P14" s="120">
        <v>85507113.308300003</v>
      </c>
      <c r="Q14" s="113">
        <v>0</v>
      </c>
      <c r="R14" s="120">
        <v>5889192.9738999996</v>
      </c>
      <c r="S14" s="120">
        <v>238385.1832</v>
      </c>
      <c r="T14" s="120">
        <v>35367886.319600001</v>
      </c>
      <c r="U14" s="114">
        <f t="shared" si="1"/>
        <v>127002577.78500001</v>
      </c>
    </row>
    <row r="15" spans="1:21" ht="24.95" customHeight="1" x14ac:dyDescent="0.25">
      <c r="A15" s="167"/>
      <c r="B15" s="167"/>
      <c r="C15" s="111">
        <v>8</v>
      </c>
      <c r="D15" s="111" t="s">
        <v>84</v>
      </c>
      <c r="E15" s="120">
        <v>84733012.249500006</v>
      </c>
      <c r="F15" s="113">
        <v>0</v>
      </c>
      <c r="G15" s="120">
        <v>5835877.7544</v>
      </c>
      <c r="H15" s="120">
        <v>236227.06779999999</v>
      </c>
      <c r="I15" s="120">
        <v>30567637.5154</v>
      </c>
      <c r="J15" s="120">
        <f t="shared" si="0"/>
        <v>121372754.5871</v>
      </c>
      <c r="K15" s="109"/>
      <c r="L15" s="166"/>
      <c r="M15" s="167"/>
      <c r="N15" s="115">
        <v>33</v>
      </c>
      <c r="O15" s="111" t="s">
        <v>466</v>
      </c>
      <c r="P15" s="120">
        <v>84623914.457499996</v>
      </c>
      <c r="Q15" s="113">
        <v>0</v>
      </c>
      <c r="R15" s="120">
        <v>5828363.7835999997</v>
      </c>
      <c r="S15" s="120">
        <v>235922.9142</v>
      </c>
      <c r="T15" s="120">
        <v>32422253.134100001</v>
      </c>
      <c r="U15" s="114">
        <f t="shared" si="1"/>
        <v>123110454.2894</v>
      </c>
    </row>
    <row r="16" spans="1:21" ht="24.95" customHeight="1" x14ac:dyDescent="0.25">
      <c r="A16" s="167"/>
      <c r="B16" s="167"/>
      <c r="C16" s="111">
        <v>9</v>
      </c>
      <c r="D16" s="111" t="s">
        <v>85</v>
      </c>
      <c r="E16" s="120">
        <v>91414853.778400004</v>
      </c>
      <c r="F16" s="113">
        <v>0</v>
      </c>
      <c r="G16" s="120">
        <v>6296081.0365000004</v>
      </c>
      <c r="H16" s="120">
        <v>254855.36610000001</v>
      </c>
      <c r="I16" s="120">
        <v>34153644.645300001</v>
      </c>
      <c r="J16" s="120">
        <f t="shared" si="0"/>
        <v>132119434.82630001</v>
      </c>
      <c r="K16" s="109"/>
      <c r="L16" s="166"/>
      <c r="M16" s="167"/>
      <c r="N16" s="115">
        <v>34</v>
      </c>
      <c r="O16" s="111" t="s">
        <v>467</v>
      </c>
      <c r="P16" s="120">
        <v>101296968.87109999</v>
      </c>
      <c r="Q16" s="113">
        <v>0</v>
      </c>
      <c r="R16" s="120">
        <v>6976699.0636999998</v>
      </c>
      <c r="S16" s="120">
        <v>282405.7035</v>
      </c>
      <c r="T16" s="120">
        <v>41331980.099799998</v>
      </c>
      <c r="U16" s="114">
        <f t="shared" si="1"/>
        <v>149888053.73809999</v>
      </c>
    </row>
    <row r="17" spans="1:26" ht="24.95" customHeight="1" x14ac:dyDescent="0.25">
      <c r="A17" s="167"/>
      <c r="B17" s="167"/>
      <c r="C17" s="111">
        <v>10</v>
      </c>
      <c r="D17" s="111" t="s">
        <v>86</v>
      </c>
      <c r="E17" s="120">
        <v>92767579.566200003</v>
      </c>
      <c r="F17" s="113">
        <v>0</v>
      </c>
      <c r="G17" s="120">
        <v>6389248.2934999997</v>
      </c>
      <c r="H17" s="120">
        <v>258626.62880000001</v>
      </c>
      <c r="I17" s="120">
        <v>35422580.725199997</v>
      </c>
      <c r="J17" s="120">
        <f t="shared" si="0"/>
        <v>134838035.2137</v>
      </c>
      <c r="K17" s="109"/>
      <c r="L17" s="166"/>
      <c r="M17" s="167"/>
      <c r="N17" s="115">
        <v>35</v>
      </c>
      <c r="O17" s="111" t="s">
        <v>468</v>
      </c>
      <c r="P17" s="120">
        <v>83579762.919200003</v>
      </c>
      <c r="Q17" s="113">
        <v>0</v>
      </c>
      <c r="R17" s="120">
        <v>5756449.1830000002</v>
      </c>
      <c r="S17" s="120">
        <v>233011.9253</v>
      </c>
      <c r="T17" s="120">
        <v>35017735.035400003</v>
      </c>
      <c r="U17" s="114">
        <f t="shared" si="1"/>
        <v>124586959.06290001</v>
      </c>
    </row>
    <row r="18" spans="1:26" ht="24.95" customHeight="1" x14ac:dyDescent="0.25">
      <c r="A18" s="167"/>
      <c r="B18" s="167"/>
      <c r="C18" s="111">
        <v>11</v>
      </c>
      <c r="D18" s="111" t="s">
        <v>87</v>
      </c>
      <c r="E18" s="120">
        <v>101448768.6028</v>
      </c>
      <c r="F18" s="113">
        <v>0</v>
      </c>
      <c r="G18" s="120">
        <v>6987154.0758999996</v>
      </c>
      <c r="H18" s="120">
        <v>282828.90580000001</v>
      </c>
      <c r="I18" s="120">
        <v>40038968.879600003</v>
      </c>
      <c r="J18" s="120">
        <f t="shared" si="0"/>
        <v>148757720.4641</v>
      </c>
      <c r="K18" s="109"/>
      <c r="L18" s="166"/>
      <c r="M18" s="167"/>
      <c r="N18" s="115">
        <v>36</v>
      </c>
      <c r="O18" s="111" t="s">
        <v>469</v>
      </c>
      <c r="P18" s="120">
        <v>105785468.7412</v>
      </c>
      <c r="Q18" s="113">
        <v>0</v>
      </c>
      <c r="R18" s="120">
        <v>7285838.7466000002</v>
      </c>
      <c r="S18" s="120">
        <v>294919.18709999998</v>
      </c>
      <c r="T18" s="120">
        <v>43210202.603200004</v>
      </c>
      <c r="U18" s="114">
        <f t="shared" si="1"/>
        <v>156576429.27810001</v>
      </c>
    </row>
    <row r="19" spans="1:26" ht="24.95" customHeight="1" x14ac:dyDescent="0.25">
      <c r="A19" s="167"/>
      <c r="B19" s="167"/>
      <c r="C19" s="111">
        <v>12</v>
      </c>
      <c r="D19" s="111" t="s">
        <v>88</v>
      </c>
      <c r="E19" s="120">
        <v>97677129.768600002</v>
      </c>
      <c r="F19" s="113">
        <v>0</v>
      </c>
      <c r="G19" s="120">
        <v>6727387.2790999999</v>
      </c>
      <c r="H19" s="120">
        <v>272313.95819999999</v>
      </c>
      <c r="I19" s="120">
        <v>38190239.665299997</v>
      </c>
      <c r="J19" s="120">
        <f t="shared" si="0"/>
        <v>142867070.67119998</v>
      </c>
      <c r="K19" s="109"/>
      <c r="L19" s="166"/>
      <c r="M19" s="167"/>
      <c r="N19" s="115">
        <v>37</v>
      </c>
      <c r="O19" s="111" t="s">
        <v>470</v>
      </c>
      <c r="P19" s="120">
        <v>92896600.247799993</v>
      </c>
      <c r="Q19" s="113">
        <v>0</v>
      </c>
      <c r="R19" s="120">
        <v>6398134.4277999997</v>
      </c>
      <c r="S19" s="120">
        <v>258986.3254</v>
      </c>
      <c r="T19" s="120">
        <v>39520425.473499998</v>
      </c>
      <c r="U19" s="114">
        <f t="shared" si="1"/>
        <v>139074146.4745</v>
      </c>
    </row>
    <row r="20" spans="1:26" ht="24.95" customHeight="1" x14ac:dyDescent="0.25">
      <c r="A20" s="167"/>
      <c r="B20" s="167"/>
      <c r="C20" s="111">
        <v>13</v>
      </c>
      <c r="D20" s="111" t="s">
        <v>89</v>
      </c>
      <c r="E20" s="120">
        <v>74588410.816699997</v>
      </c>
      <c r="F20" s="113">
        <v>0</v>
      </c>
      <c r="G20" s="120">
        <v>5137181.3164999997</v>
      </c>
      <c r="H20" s="120">
        <v>207944.94510000001</v>
      </c>
      <c r="I20" s="120">
        <v>28261508.693100002</v>
      </c>
      <c r="J20" s="120">
        <f t="shared" si="0"/>
        <v>108195045.77139999</v>
      </c>
      <c r="K20" s="109"/>
      <c r="L20" s="166"/>
      <c r="M20" s="167"/>
      <c r="N20" s="115">
        <v>38</v>
      </c>
      <c r="O20" s="111" t="s">
        <v>471</v>
      </c>
      <c r="P20" s="120">
        <v>96598867.204999998</v>
      </c>
      <c r="Q20" s="113">
        <v>0</v>
      </c>
      <c r="R20" s="120">
        <v>6653123.3252999997</v>
      </c>
      <c r="S20" s="120">
        <v>269307.87119999999</v>
      </c>
      <c r="T20" s="120">
        <v>40870015.191500001</v>
      </c>
      <c r="U20" s="114">
        <f t="shared" si="1"/>
        <v>144391313.59299999</v>
      </c>
    </row>
    <row r="21" spans="1:26" ht="24.95" customHeight="1" x14ac:dyDescent="0.25">
      <c r="A21" s="167"/>
      <c r="B21" s="167"/>
      <c r="C21" s="111">
        <v>14</v>
      </c>
      <c r="D21" s="111" t="s">
        <v>90</v>
      </c>
      <c r="E21" s="120">
        <v>70475860.163200006</v>
      </c>
      <c r="F21" s="113">
        <v>0</v>
      </c>
      <c r="G21" s="120">
        <v>4853934.6546</v>
      </c>
      <c r="H21" s="120">
        <v>196479.5698</v>
      </c>
      <c r="I21" s="120">
        <v>26540245.561000001</v>
      </c>
      <c r="J21" s="120">
        <f t="shared" si="0"/>
        <v>102066519.94860001</v>
      </c>
      <c r="K21" s="109"/>
      <c r="L21" s="166"/>
      <c r="M21" s="167"/>
      <c r="N21" s="115">
        <v>39</v>
      </c>
      <c r="O21" s="111" t="s">
        <v>472</v>
      </c>
      <c r="P21" s="120">
        <v>76047798.388500005</v>
      </c>
      <c r="Q21" s="113">
        <v>0</v>
      </c>
      <c r="R21" s="120">
        <v>5237694.7674000002</v>
      </c>
      <c r="S21" s="120">
        <v>212013.57</v>
      </c>
      <c r="T21" s="120">
        <v>31910939.503800001</v>
      </c>
      <c r="U21" s="114">
        <f t="shared" si="1"/>
        <v>113408446.2297</v>
      </c>
    </row>
    <row r="22" spans="1:26" ht="24.95" customHeight="1" x14ac:dyDescent="0.25">
      <c r="A22" s="167"/>
      <c r="B22" s="167"/>
      <c r="C22" s="111">
        <v>15</v>
      </c>
      <c r="D22" s="111" t="s">
        <v>91</v>
      </c>
      <c r="E22" s="120">
        <v>73386013.822099999</v>
      </c>
      <c r="F22" s="113">
        <v>0</v>
      </c>
      <c r="G22" s="120">
        <v>5054367.7626999998</v>
      </c>
      <c r="H22" s="120">
        <v>204592.78390000001</v>
      </c>
      <c r="I22" s="120">
        <v>28691733.8948</v>
      </c>
      <c r="J22" s="120">
        <f t="shared" si="0"/>
        <v>107336708.26350001</v>
      </c>
      <c r="K22" s="109"/>
      <c r="L22" s="166"/>
      <c r="M22" s="167"/>
      <c r="N22" s="115">
        <v>40</v>
      </c>
      <c r="O22" s="111" t="s">
        <v>473</v>
      </c>
      <c r="P22" s="120">
        <v>83845398.407199994</v>
      </c>
      <c r="Q22" s="113">
        <v>0</v>
      </c>
      <c r="R22" s="120">
        <v>5774744.4872000003</v>
      </c>
      <c r="S22" s="120">
        <v>233752.4902</v>
      </c>
      <c r="T22" s="120">
        <v>36254931.408699997</v>
      </c>
      <c r="U22" s="114">
        <f t="shared" si="1"/>
        <v>126108826.7933</v>
      </c>
    </row>
    <row r="23" spans="1:26" ht="24.95" customHeight="1" x14ac:dyDescent="0.25">
      <c r="A23" s="167"/>
      <c r="B23" s="167"/>
      <c r="C23" s="111">
        <v>16</v>
      </c>
      <c r="D23" s="111" t="s">
        <v>92</v>
      </c>
      <c r="E23" s="120">
        <v>109394881.34209999</v>
      </c>
      <c r="F23" s="113">
        <v>0</v>
      </c>
      <c r="G23" s="120">
        <v>7534432.4192000004</v>
      </c>
      <c r="H23" s="120">
        <v>304981.86440000002</v>
      </c>
      <c r="I23" s="120">
        <v>38264733.771300003</v>
      </c>
      <c r="J23" s="120">
        <f t="shared" si="0"/>
        <v>155499029.39700001</v>
      </c>
      <c r="K23" s="109"/>
      <c r="L23" s="166"/>
      <c r="M23" s="167"/>
      <c r="N23" s="115">
        <v>41</v>
      </c>
      <c r="O23" s="111" t="s">
        <v>474</v>
      </c>
      <c r="P23" s="120">
        <v>103384353.93279999</v>
      </c>
      <c r="Q23" s="113">
        <v>0</v>
      </c>
      <c r="R23" s="120">
        <v>7120465.0378</v>
      </c>
      <c r="S23" s="120">
        <v>288225.12190000003</v>
      </c>
      <c r="T23" s="120">
        <v>41621840.434500001</v>
      </c>
      <c r="U23" s="114">
        <f t="shared" si="1"/>
        <v>152414884.52700001</v>
      </c>
    </row>
    <row r="24" spans="1:26" ht="24.95" customHeight="1" x14ac:dyDescent="0.25">
      <c r="A24" s="167"/>
      <c r="B24" s="167"/>
      <c r="C24" s="111">
        <v>17</v>
      </c>
      <c r="D24" s="111" t="s">
        <v>93</v>
      </c>
      <c r="E24" s="120">
        <v>94523594.829999998</v>
      </c>
      <c r="F24" s="113">
        <v>0</v>
      </c>
      <c r="G24" s="120">
        <v>6510191.5970000001</v>
      </c>
      <c r="H24" s="120">
        <v>263522.22169999999</v>
      </c>
      <c r="I24" s="120">
        <v>32316075.0539</v>
      </c>
      <c r="J24" s="120">
        <f t="shared" si="0"/>
        <v>133613383.7026</v>
      </c>
      <c r="K24" s="109"/>
      <c r="L24" s="166"/>
      <c r="M24" s="167"/>
      <c r="N24" s="115">
        <v>42</v>
      </c>
      <c r="O24" s="111" t="s">
        <v>475</v>
      </c>
      <c r="P24" s="120">
        <v>120874059.5631</v>
      </c>
      <c r="Q24" s="113">
        <v>0</v>
      </c>
      <c r="R24" s="120">
        <v>8325046.125</v>
      </c>
      <c r="S24" s="120">
        <v>336984.65220000001</v>
      </c>
      <c r="T24" s="120">
        <v>51615862.446999997</v>
      </c>
      <c r="U24" s="114">
        <f t="shared" si="1"/>
        <v>181151952.78729999</v>
      </c>
      <c r="W24" s="136">
        <f>SUM(U8:U26)</f>
        <v>2707528690.0868001</v>
      </c>
    </row>
    <row r="25" spans="1:26" ht="24.95" customHeight="1" x14ac:dyDescent="0.25">
      <c r="A25" s="111"/>
      <c r="B25" s="168" t="s">
        <v>853</v>
      </c>
      <c r="C25" s="168"/>
      <c r="D25" s="168"/>
      <c r="E25" s="116">
        <f>SUM(E8:E24)</f>
        <v>1554957224.1989996</v>
      </c>
      <c r="F25" s="116">
        <f t="shared" ref="F25:J25" si="2">SUM(F8:F24)</f>
        <v>0</v>
      </c>
      <c r="G25" s="116">
        <f t="shared" si="2"/>
        <v>107095688.36060001</v>
      </c>
      <c r="H25" s="116">
        <f t="shared" si="2"/>
        <v>4335063.4639999997</v>
      </c>
      <c r="I25" s="116">
        <f t="shared" si="2"/>
        <v>584033977.61520004</v>
      </c>
      <c r="J25" s="116">
        <f t="shared" si="2"/>
        <v>2250421953.6388001</v>
      </c>
      <c r="K25" s="109"/>
      <c r="L25" s="166"/>
      <c r="M25" s="167"/>
      <c r="N25" s="115">
        <v>43</v>
      </c>
      <c r="O25" s="111" t="s">
        <v>476</v>
      </c>
      <c r="P25" s="120">
        <v>78882649.589599997</v>
      </c>
      <c r="Q25" s="113">
        <v>0</v>
      </c>
      <c r="R25" s="120">
        <v>5432941.5151000004</v>
      </c>
      <c r="S25" s="120">
        <v>219916.84839999999</v>
      </c>
      <c r="T25" s="120">
        <v>34161197.746600002</v>
      </c>
      <c r="U25" s="114">
        <f t="shared" si="1"/>
        <v>118696705.6997</v>
      </c>
      <c r="W25" s="118">
        <v>3653158835.2261004</v>
      </c>
    </row>
    <row r="26" spans="1:26" ht="24.95" customHeight="1" x14ac:dyDescent="0.25">
      <c r="A26" s="167">
        <v>2</v>
      </c>
      <c r="B26" s="167" t="s">
        <v>39</v>
      </c>
      <c r="C26" s="111">
        <v>1</v>
      </c>
      <c r="D26" s="111" t="s">
        <v>94</v>
      </c>
      <c r="E26" s="120">
        <v>96937030.854800001</v>
      </c>
      <c r="F26" s="120">
        <v>0</v>
      </c>
      <c r="G26" s="120">
        <v>6676413.9138000002</v>
      </c>
      <c r="H26" s="120">
        <v>270250.6373</v>
      </c>
      <c r="I26" s="120">
        <v>35695455.345600002</v>
      </c>
      <c r="J26" s="114">
        <f t="shared" ref="J26:J72" si="3">E26+F26+G26+H26+I26</f>
        <v>139579150.75150001</v>
      </c>
      <c r="K26" s="109"/>
      <c r="L26" s="166"/>
      <c r="M26" s="167"/>
      <c r="N26" s="115">
        <v>44</v>
      </c>
      <c r="O26" s="111" t="s">
        <v>477</v>
      </c>
      <c r="P26" s="120">
        <v>92755015.1655</v>
      </c>
      <c r="Q26" s="113">
        <v>0</v>
      </c>
      <c r="R26" s="120">
        <v>6388382.9364999998</v>
      </c>
      <c r="S26" s="120">
        <v>258591.6005</v>
      </c>
      <c r="T26" s="120">
        <v>38248373.395000003</v>
      </c>
      <c r="U26" s="114">
        <f t="shared" si="1"/>
        <v>137650363.0975</v>
      </c>
      <c r="W26" s="136">
        <f>W24+W25</f>
        <v>6360687525.3129005</v>
      </c>
    </row>
    <row r="27" spans="1:26" ht="24.95" customHeight="1" x14ac:dyDescent="0.25">
      <c r="A27" s="167"/>
      <c r="B27" s="167"/>
      <c r="C27" s="111">
        <v>2</v>
      </c>
      <c r="D27" s="111" t="s">
        <v>95</v>
      </c>
      <c r="E27" s="120">
        <v>118422870.6241</v>
      </c>
      <c r="F27" s="120">
        <v>0</v>
      </c>
      <c r="G27" s="120">
        <v>8156223.6244999999</v>
      </c>
      <c r="H27" s="120">
        <v>330150.9853</v>
      </c>
      <c r="I27" s="120">
        <v>37654621.3473</v>
      </c>
      <c r="J27" s="114">
        <f t="shared" si="3"/>
        <v>164563866.5812</v>
      </c>
      <c r="K27" s="109"/>
      <c r="L27" s="121"/>
      <c r="M27" s="168" t="s">
        <v>871</v>
      </c>
      <c r="N27" s="168"/>
      <c r="O27" s="168"/>
      <c r="P27" s="116">
        <f>1823087540.288+2458336852.43</f>
        <v>4281424392.7179999</v>
      </c>
      <c r="Q27" s="116">
        <v>0</v>
      </c>
      <c r="R27" s="116">
        <f>125562820.6553+169314803.86</f>
        <v>294877624.51530004</v>
      </c>
      <c r="S27" s="116">
        <f>5082583.665+6853594.49</f>
        <v>11936178.155000001</v>
      </c>
      <c r="T27" s="116">
        <f>753795745.4785+1018653584.44</f>
        <v>1772449329.9184999</v>
      </c>
      <c r="U27" s="116">
        <v>6360687525.3129005</v>
      </c>
      <c r="V27" s="31">
        <v>0</v>
      </c>
      <c r="W27" s="31">
        <v>125562820.65529999</v>
      </c>
      <c r="X27" s="31">
        <v>5082583.6649999991</v>
      </c>
      <c r="Y27" s="31">
        <v>753795745.47850013</v>
      </c>
      <c r="Z27" s="31">
        <v>2707528690.0868001</v>
      </c>
    </row>
    <row r="28" spans="1:26" ht="24.95" customHeight="1" x14ac:dyDescent="0.25">
      <c r="A28" s="167"/>
      <c r="B28" s="167"/>
      <c r="C28" s="111">
        <v>3</v>
      </c>
      <c r="D28" s="111" t="s">
        <v>96</v>
      </c>
      <c r="E28" s="120">
        <v>100837108.2622</v>
      </c>
      <c r="F28" s="120">
        <v>0</v>
      </c>
      <c r="G28" s="120">
        <v>6945026.7528999997</v>
      </c>
      <c r="H28" s="120">
        <v>281123.65860000002</v>
      </c>
      <c r="I28" s="120">
        <v>34524129.733400002</v>
      </c>
      <c r="J28" s="114">
        <f t="shared" si="3"/>
        <v>142587388.40710002</v>
      </c>
      <c r="K28" s="109"/>
      <c r="L28" s="166">
        <v>20</v>
      </c>
      <c r="M28" s="167" t="s">
        <v>57</v>
      </c>
      <c r="N28" s="115">
        <v>1</v>
      </c>
      <c r="O28" s="111" t="s">
        <v>478</v>
      </c>
      <c r="P28" s="120">
        <v>94252668.693399996</v>
      </c>
      <c r="Q28" s="113">
        <v>0</v>
      </c>
      <c r="R28" s="120">
        <v>6491531.9061000003</v>
      </c>
      <c r="S28" s="120">
        <v>262766.90710000001</v>
      </c>
      <c r="T28" s="120">
        <v>33495061.013999999</v>
      </c>
      <c r="U28" s="114">
        <f t="shared" si="1"/>
        <v>134502028.52060002</v>
      </c>
    </row>
    <row r="29" spans="1:26" ht="24.95" customHeight="1" x14ac:dyDescent="0.25">
      <c r="A29" s="167"/>
      <c r="B29" s="167"/>
      <c r="C29" s="111">
        <v>4</v>
      </c>
      <c r="D29" s="111" t="s">
        <v>97</v>
      </c>
      <c r="E29" s="120">
        <v>88284341.203099996</v>
      </c>
      <c r="F29" s="120">
        <v>0</v>
      </c>
      <c r="G29" s="120">
        <v>6080470.9901000001</v>
      </c>
      <c r="H29" s="120">
        <v>246127.8137</v>
      </c>
      <c r="I29" s="120">
        <v>32053650.101300001</v>
      </c>
      <c r="J29" s="114">
        <f t="shared" si="3"/>
        <v>126664590.1082</v>
      </c>
      <c r="K29" s="109"/>
      <c r="L29" s="166"/>
      <c r="M29" s="167"/>
      <c r="N29" s="115">
        <v>2</v>
      </c>
      <c r="O29" s="111" t="s">
        <v>479</v>
      </c>
      <c r="P29" s="120">
        <v>97121849.363000005</v>
      </c>
      <c r="Q29" s="113">
        <v>0</v>
      </c>
      <c r="R29" s="120">
        <v>6689143.0520000001</v>
      </c>
      <c r="S29" s="120">
        <v>270765.89260000002</v>
      </c>
      <c r="T29" s="120">
        <v>36046121.818999998</v>
      </c>
      <c r="U29" s="114">
        <f t="shared" si="1"/>
        <v>140127880.1266</v>
      </c>
    </row>
    <row r="30" spans="1:26" ht="24.95" customHeight="1" x14ac:dyDescent="0.25">
      <c r="A30" s="167"/>
      <c r="B30" s="167"/>
      <c r="C30" s="111">
        <v>5</v>
      </c>
      <c r="D30" s="111" t="s">
        <v>98</v>
      </c>
      <c r="E30" s="120">
        <v>87360519.266599998</v>
      </c>
      <c r="F30" s="120">
        <v>0</v>
      </c>
      <c r="G30" s="120">
        <v>6016843.9368000003</v>
      </c>
      <c r="H30" s="120">
        <v>243552.2916</v>
      </c>
      <c r="I30" s="120">
        <v>33244541.2861</v>
      </c>
      <c r="J30" s="114">
        <f t="shared" si="3"/>
        <v>126865456.7811</v>
      </c>
      <c r="K30" s="109"/>
      <c r="L30" s="166"/>
      <c r="M30" s="167"/>
      <c r="N30" s="115">
        <v>3</v>
      </c>
      <c r="O30" s="111" t="s">
        <v>480</v>
      </c>
      <c r="P30" s="120">
        <v>105659396.75489999</v>
      </c>
      <c r="Q30" s="113">
        <v>0</v>
      </c>
      <c r="R30" s="120">
        <v>7277155.6999000004</v>
      </c>
      <c r="S30" s="120">
        <v>294567.71120000002</v>
      </c>
      <c r="T30" s="120">
        <v>37814487.255500004</v>
      </c>
      <c r="U30" s="114">
        <f t="shared" si="1"/>
        <v>151045607.4215</v>
      </c>
    </row>
    <row r="31" spans="1:26" ht="24.95" customHeight="1" x14ac:dyDescent="0.25">
      <c r="A31" s="167"/>
      <c r="B31" s="167"/>
      <c r="C31" s="111">
        <v>6</v>
      </c>
      <c r="D31" s="111" t="s">
        <v>99</v>
      </c>
      <c r="E31" s="120">
        <v>93400983.823100001</v>
      </c>
      <c r="F31" s="120">
        <v>0</v>
      </c>
      <c r="G31" s="120">
        <v>6432873.2008999996</v>
      </c>
      <c r="H31" s="120">
        <v>260392.4958</v>
      </c>
      <c r="I31" s="120">
        <v>35516756.449299999</v>
      </c>
      <c r="J31" s="114">
        <f t="shared" si="3"/>
        <v>135611005.9691</v>
      </c>
      <c r="K31" s="109"/>
      <c r="L31" s="166"/>
      <c r="M31" s="167"/>
      <c r="N31" s="115">
        <v>4</v>
      </c>
      <c r="O31" s="111" t="s">
        <v>481</v>
      </c>
      <c r="P31" s="120">
        <v>99066192.601099998</v>
      </c>
      <c r="Q31" s="113">
        <v>0</v>
      </c>
      <c r="R31" s="120">
        <v>6823057.2035999997</v>
      </c>
      <c r="S31" s="120">
        <v>276186.52490000002</v>
      </c>
      <c r="T31" s="120">
        <v>36977298.144000001</v>
      </c>
      <c r="U31" s="114">
        <f t="shared" si="1"/>
        <v>143142734.4736</v>
      </c>
    </row>
    <row r="32" spans="1:26" ht="24.95" customHeight="1" x14ac:dyDescent="0.25">
      <c r="A32" s="167"/>
      <c r="B32" s="167"/>
      <c r="C32" s="111">
        <v>7</v>
      </c>
      <c r="D32" s="111" t="s">
        <v>100</v>
      </c>
      <c r="E32" s="120">
        <v>101736065.2537</v>
      </c>
      <c r="F32" s="120">
        <v>0</v>
      </c>
      <c r="G32" s="120">
        <v>7006941.2648999998</v>
      </c>
      <c r="H32" s="120">
        <v>283629.85979999998</v>
      </c>
      <c r="I32" s="120">
        <v>34889281.289899997</v>
      </c>
      <c r="J32" s="114">
        <f t="shared" si="3"/>
        <v>143915917.6683</v>
      </c>
      <c r="K32" s="109"/>
      <c r="L32" s="166"/>
      <c r="M32" s="167"/>
      <c r="N32" s="115">
        <v>5</v>
      </c>
      <c r="O32" s="111" t="s">
        <v>482</v>
      </c>
      <c r="P32" s="120">
        <v>92648506.001200005</v>
      </c>
      <c r="Q32" s="113">
        <v>0</v>
      </c>
      <c r="R32" s="120">
        <v>6381047.2540999996</v>
      </c>
      <c r="S32" s="120">
        <v>258294.6637</v>
      </c>
      <c r="T32" s="120">
        <v>33711369.288699999</v>
      </c>
      <c r="U32" s="114">
        <f t="shared" si="1"/>
        <v>132999217.2077</v>
      </c>
    </row>
    <row r="33" spans="1:21" ht="24.95" customHeight="1" x14ac:dyDescent="0.25">
      <c r="A33" s="167"/>
      <c r="B33" s="167"/>
      <c r="C33" s="111">
        <v>8</v>
      </c>
      <c r="D33" s="111" t="s">
        <v>101</v>
      </c>
      <c r="E33" s="120">
        <v>106424411.00830001</v>
      </c>
      <c r="F33" s="120">
        <v>0</v>
      </c>
      <c r="G33" s="120">
        <v>7329845.0773999998</v>
      </c>
      <c r="H33" s="120">
        <v>296700.49349999998</v>
      </c>
      <c r="I33" s="120">
        <v>34841961.590300001</v>
      </c>
      <c r="J33" s="114">
        <f t="shared" si="3"/>
        <v>148892918.16949999</v>
      </c>
      <c r="K33" s="109"/>
      <c r="L33" s="166"/>
      <c r="M33" s="167"/>
      <c r="N33" s="115">
        <v>6</v>
      </c>
      <c r="O33" s="111" t="s">
        <v>483</v>
      </c>
      <c r="P33" s="120">
        <v>86661997.088699996</v>
      </c>
      <c r="Q33" s="113">
        <v>0</v>
      </c>
      <c r="R33" s="120">
        <v>5968734.1158999996</v>
      </c>
      <c r="S33" s="120">
        <v>241604.8824</v>
      </c>
      <c r="T33" s="120">
        <v>32643016.5603</v>
      </c>
      <c r="U33" s="114">
        <f t="shared" si="1"/>
        <v>125515352.6473</v>
      </c>
    </row>
    <row r="34" spans="1:21" ht="24.95" customHeight="1" x14ac:dyDescent="0.25">
      <c r="A34" s="167"/>
      <c r="B34" s="167"/>
      <c r="C34" s="111">
        <v>9</v>
      </c>
      <c r="D34" s="111" t="s">
        <v>831</v>
      </c>
      <c r="E34" s="120">
        <v>92530730.256300002</v>
      </c>
      <c r="F34" s="120">
        <v>0</v>
      </c>
      <c r="G34" s="120">
        <v>6372935.6004999997</v>
      </c>
      <c r="H34" s="120">
        <v>257966.31690000001</v>
      </c>
      <c r="I34" s="120">
        <v>36999536.991099998</v>
      </c>
      <c r="J34" s="114">
        <f t="shared" si="3"/>
        <v>136161169.16479999</v>
      </c>
      <c r="K34" s="109"/>
      <c r="L34" s="166"/>
      <c r="M34" s="167"/>
      <c r="N34" s="115">
        <v>7</v>
      </c>
      <c r="O34" s="111" t="s">
        <v>484</v>
      </c>
      <c r="P34" s="120">
        <v>86945601.283700004</v>
      </c>
      <c r="Q34" s="113">
        <v>0</v>
      </c>
      <c r="R34" s="120">
        <v>5988266.9918</v>
      </c>
      <c r="S34" s="120">
        <v>242395.5422</v>
      </c>
      <c r="T34" s="120">
        <v>30909506.829100002</v>
      </c>
      <c r="U34" s="114">
        <f t="shared" si="1"/>
        <v>124085770.6468</v>
      </c>
    </row>
    <row r="35" spans="1:21" ht="24.95" customHeight="1" x14ac:dyDescent="0.25">
      <c r="A35" s="167"/>
      <c r="B35" s="167"/>
      <c r="C35" s="111">
        <v>10</v>
      </c>
      <c r="D35" s="111" t="s">
        <v>102</v>
      </c>
      <c r="E35" s="120">
        <v>82849100.310399994</v>
      </c>
      <c r="F35" s="120">
        <v>0</v>
      </c>
      <c r="G35" s="120">
        <v>5706125.7311000004</v>
      </c>
      <c r="H35" s="120">
        <v>230974.9118</v>
      </c>
      <c r="I35" s="120">
        <v>30807830.383099999</v>
      </c>
      <c r="J35" s="114">
        <f t="shared" si="3"/>
        <v>119594031.3364</v>
      </c>
      <c r="K35" s="109"/>
      <c r="L35" s="166"/>
      <c r="M35" s="167"/>
      <c r="N35" s="115">
        <v>8</v>
      </c>
      <c r="O35" s="111" t="s">
        <v>485</v>
      </c>
      <c r="P35" s="120">
        <v>93092642.963599995</v>
      </c>
      <c r="Q35" s="113">
        <v>0</v>
      </c>
      <c r="R35" s="120">
        <v>6411636.6189000001</v>
      </c>
      <c r="S35" s="120">
        <v>259532.87270000001</v>
      </c>
      <c r="T35" s="120">
        <v>33231867.8301</v>
      </c>
      <c r="U35" s="114">
        <f t="shared" si="1"/>
        <v>132995680.2853</v>
      </c>
    </row>
    <row r="36" spans="1:21" ht="24.95" customHeight="1" x14ac:dyDescent="0.25">
      <c r="A36" s="167"/>
      <c r="B36" s="167"/>
      <c r="C36" s="111">
        <v>11</v>
      </c>
      <c r="D36" s="111" t="s">
        <v>103</v>
      </c>
      <c r="E36" s="120">
        <v>84193210.922800004</v>
      </c>
      <c r="F36" s="120">
        <v>0</v>
      </c>
      <c r="G36" s="120">
        <v>5798699.6289999997</v>
      </c>
      <c r="H36" s="120">
        <v>234722.1563</v>
      </c>
      <c r="I36" s="120">
        <v>32403801.385600001</v>
      </c>
      <c r="J36" s="114">
        <f t="shared" si="3"/>
        <v>122630434.09369999</v>
      </c>
      <c r="K36" s="109"/>
      <c r="L36" s="166"/>
      <c r="M36" s="167"/>
      <c r="N36" s="115">
        <v>9</v>
      </c>
      <c r="O36" s="111" t="s">
        <v>486</v>
      </c>
      <c r="P36" s="120">
        <v>87316473.032000005</v>
      </c>
      <c r="Q36" s="113">
        <v>0</v>
      </c>
      <c r="R36" s="120">
        <v>6013810.3087999998</v>
      </c>
      <c r="S36" s="120">
        <v>243429.4951</v>
      </c>
      <c r="T36" s="120">
        <v>31779957.414000001</v>
      </c>
      <c r="U36" s="114">
        <f t="shared" si="1"/>
        <v>125353670.24990001</v>
      </c>
    </row>
    <row r="37" spans="1:21" ht="24.95" customHeight="1" x14ac:dyDescent="0.25">
      <c r="A37" s="167"/>
      <c r="B37" s="167"/>
      <c r="C37" s="111">
        <v>12</v>
      </c>
      <c r="D37" s="111" t="s">
        <v>104</v>
      </c>
      <c r="E37" s="120">
        <v>82430573.560100004</v>
      </c>
      <c r="F37" s="120">
        <v>0</v>
      </c>
      <c r="G37" s="120">
        <v>5677300.2368999999</v>
      </c>
      <c r="H37" s="120">
        <v>229808.10159999999</v>
      </c>
      <c r="I37" s="120">
        <v>30692755.830200002</v>
      </c>
      <c r="J37" s="114">
        <f t="shared" si="3"/>
        <v>119030437.72880001</v>
      </c>
      <c r="K37" s="109"/>
      <c r="L37" s="166"/>
      <c r="M37" s="167"/>
      <c r="N37" s="115">
        <v>10</v>
      </c>
      <c r="O37" s="111" t="s">
        <v>487</v>
      </c>
      <c r="P37" s="120">
        <v>105276908.30419999</v>
      </c>
      <c r="Q37" s="113">
        <v>0</v>
      </c>
      <c r="R37" s="120">
        <v>7250812.2975000003</v>
      </c>
      <c r="S37" s="120">
        <v>293501.37199999997</v>
      </c>
      <c r="T37" s="120">
        <v>38592979.6492</v>
      </c>
      <c r="U37" s="114">
        <f t="shared" si="1"/>
        <v>151414201.62289998</v>
      </c>
    </row>
    <row r="38" spans="1:21" ht="24.95" customHeight="1" x14ac:dyDescent="0.25">
      <c r="A38" s="167"/>
      <c r="B38" s="167"/>
      <c r="C38" s="111">
        <v>13</v>
      </c>
      <c r="D38" s="111" t="s">
        <v>105</v>
      </c>
      <c r="E38" s="120">
        <v>95580022.200200006</v>
      </c>
      <c r="F38" s="120">
        <v>0</v>
      </c>
      <c r="G38" s="120">
        <v>6582951.6798</v>
      </c>
      <c r="H38" s="120">
        <v>266467.43440000003</v>
      </c>
      <c r="I38" s="120">
        <v>33730057.346600004</v>
      </c>
      <c r="J38" s="114">
        <f t="shared" si="3"/>
        <v>136159498.66100001</v>
      </c>
      <c r="K38" s="109"/>
      <c r="L38" s="166"/>
      <c r="M38" s="167"/>
      <c r="N38" s="115">
        <v>11</v>
      </c>
      <c r="O38" s="111" t="s">
        <v>488</v>
      </c>
      <c r="P38" s="120">
        <v>86886833.3627</v>
      </c>
      <c r="Q38" s="113">
        <v>0</v>
      </c>
      <c r="R38" s="120">
        <v>5984219.4265000001</v>
      </c>
      <c r="S38" s="120">
        <v>242231.70319999999</v>
      </c>
      <c r="T38" s="120">
        <v>31368355.7388</v>
      </c>
      <c r="U38" s="114">
        <f t="shared" si="1"/>
        <v>124481640.23120001</v>
      </c>
    </row>
    <row r="39" spans="1:21" ht="24.95" customHeight="1" x14ac:dyDescent="0.25">
      <c r="A39" s="167"/>
      <c r="B39" s="167"/>
      <c r="C39" s="111">
        <v>14</v>
      </c>
      <c r="D39" s="111" t="s">
        <v>106</v>
      </c>
      <c r="E39" s="120">
        <v>92659170.961799994</v>
      </c>
      <c r="F39" s="120">
        <v>0</v>
      </c>
      <c r="G39" s="120">
        <v>6381781.7896999996</v>
      </c>
      <c r="H39" s="120">
        <v>258324.39660000001</v>
      </c>
      <c r="I39" s="120">
        <v>33887523.973399997</v>
      </c>
      <c r="J39" s="114">
        <f t="shared" si="3"/>
        <v>133186801.12149999</v>
      </c>
      <c r="K39" s="109"/>
      <c r="L39" s="166"/>
      <c r="M39" s="167"/>
      <c r="N39" s="115">
        <v>12</v>
      </c>
      <c r="O39" s="111" t="s">
        <v>489</v>
      </c>
      <c r="P39" s="120">
        <v>96502767.326399997</v>
      </c>
      <c r="Q39" s="113">
        <v>0</v>
      </c>
      <c r="R39" s="120">
        <v>6646504.5691999998</v>
      </c>
      <c r="S39" s="120">
        <v>269039.95449999999</v>
      </c>
      <c r="T39" s="120">
        <v>34966102.212200001</v>
      </c>
      <c r="U39" s="114">
        <f t="shared" si="1"/>
        <v>138384414.0623</v>
      </c>
    </row>
    <row r="40" spans="1:21" ht="24.95" customHeight="1" x14ac:dyDescent="0.25">
      <c r="A40" s="167"/>
      <c r="B40" s="167"/>
      <c r="C40" s="111">
        <v>15</v>
      </c>
      <c r="D40" s="111" t="s">
        <v>107</v>
      </c>
      <c r="E40" s="120">
        <v>88419143.739500001</v>
      </c>
      <c r="F40" s="120">
        <v>0</v>
      </c>
      <c r="G40" s="120">
        <v>6089755.3422999997</v>
      </c>
      <c r="H40" s="120">
        <v>246503.62950000001</v>
      </c>
      <c r="I40" s="120">
        <v>33580996.669600002</v>
      </c>
      <c r="J40" s="114">
        <f t="shared" si="3"/>
        <v>128336399.3809</v>
      </c>
      <c r="K40" s="109"/>
      <c r="L40" s="166"/>
      <c r="M40" s="167"/>
      <c r="N40" s="115">
        <v>13</v>
      </c>
      <c r="O40" s="111" t="s">
        <v>490</v>
      </c>
      <c r="P40" s="120">
        <v>105166138.8935</v>
      </c>
      <c r="Q40" s="113">
        <v>0</v>
      </c>
      <c r="R40" s="120">
        <v>7243183.1961000003</v>
      </c>
      <c r="S40" s="120">
        <v>293192.55810000002</v>
      </c>
      <c r="T40" s="120">
        <v>36876571.677699998</v>
      </c>
      <c r="U40" s="114">
        <f t="shared" si="1"/>
        <v>149579086.32539999</v>
      </c>
    </row>
    <row r="41" spans="1:21" ht="24.95" customHeight="1" x14ac:dyDescent="0.25">
      <c r="A41" s="167"/>
      <c r="B41" s="167"/>
      <c r="C41" s="111">
        <v>16</v>
      </c>
      <c r="D41" s="111" t="s">
        <v>108</v>
      </c>
      <c r="E41" s="120">
        <v>82373482.757100001</v>
      </c>
      <c r="F41" s="120">
        <v>0</v>
      </c>
      <c r="G41" s="120">
        <v>5673368.1809999999</v>
      </c>
      <c r="H41" s="120">
        <v>229648.9382</v>
      </c>
      <c r="I41" s="120">
        <v>31976982.042800002</v>
      </c>
      <c r="J41" s="114">
        <f t="shared" si="3"/>
        <v>120253481.91909999</v>
      </c>
      <c r="K41" s="109"/>
      <c r="L41" s="166"/>
      <c r="M41" s="167"/>
      <c r="N41" s="115">
        <v>14</v>
      </c>
      <c r="O41" s="111" t="s">
        <v>491</v>
      </c>
      <c r="P41" s="120">
        <v>104920238.76639999</v>
      </c>
      <c r="Q41" s="113">
        <v>0</v>
      </c>
      <c r="R41" s="120">
        <v>7226247.1397000002</v>
      </c>
      <c r="S41" s="120">
        <v>292507.0135</v>
      </c>
      <c r="T41" s="120">
        <v>39016900.388599999</v>
      </c>
      <c r="U41" s="114">
        <f t="shared" si="1"/>
        <v>151455893.3082</v>
      </c>
    </row>
    <row r="42" spans="1:21" ht="24.95" customHeight="1" x14ac:dyDescent="0.25">
      <c r="A42" s="167"/>
      <c r="B42" s="167"/>
      <c r="C42" s="111">
        <v>17</v>
      </c>
      <c r="D42" s="111" t="s">
        <v>109</v>
      </c>
      <c r="E42" s="120">
        <v>78284217.155000001</v>
      </c>
      <c r="F42" s="120">
        <v>0</v>
      </c>
      <c r="G42" s="120">
        <v>5391725.2472000001</v>
      </c>
      <c r="H42" s="120">
        <v>218248.47930000001</v>
      </c>
      <c r="I42" s="120">
        <v>29207801.335900001</v>
      </c>
      <c r="J42" s="114">
        <f t="shared" si="3"/>
        <v>113101992.21740001</v>
      </c>
      <c r="K42" s="109"/>
      <c r="L42" s="166"/>
      <c r="M42" s="167"/>
      <c r="N42" s="115">
        <v>15</v>
      </c>
      <c r="O42" s="111" t="s">
        <v>492</v>
      </c>
      <c r="P42" s="120">
        <v>91622164.255400002</v>
      </c>
      <c r="Q42" s="113">
        <v>0</v>
      </c>
      <c r="R42" s="120">
        <v>6310359.2801999999</v>
      </c>
      <c r="S42" s="120">
        <v>255433.32680000001</v>
      </c>
      <c r="T42" s="120">
        <v>34972044.349100001</v>
      </c>
      <c r="U42" s="114">
        <f t="shared" si="1"/>
        <v>133160001.21150002</v>
      </c>
    </row>
    <row r="43" spans="1:21" ht="24.95" customHeight="1" x14ac:dyDescent="0.25">
      <c r="A43" s="167"/>
      <c r="B43" s="167"/>
      <c r="C43" s="111">
        <v>18</v>
      </c>
      <c r="D43" s="111" t="s">
        <v>110</v>
      </c>
      <c r="E43" s="120">
        <v>88683130.355499998</v>
      </c>
      <c r="F43" s="120">
        <v>0</v>
      </c>
      <c r="G43" s="120">
        <v>6107937.0824999996</v>
      </c>
      <c r="H43" s="120">
        <v>247239.5975</v>
      </c>
      <c r="I43" s="120">
        <v>33435849.107000001</v>
      </c>
      <c r="J43" s="114">
        <f t="shared" si="3"/>
        <v>128474156.14249998</v>
      </c>
      <c r="K43" s="109"/>
      <c r="L43" s="166"/>
      <c r="M43" s="167"/>
      <c r="N43" s="115">
        <v>16</v>
      </c>
      <c r="O43" s="111" t="s">
        <v>493</v>
      </c>
      <c r="P43" s="120">
        <v>103219267.3821</v>
      </c>
      <c r="Q43" s="113">
        <v>0</v>
      </c>
      <c r="R43" s="120">
        <v>7109094.9128999999</v>
      </c>
      <c r="S43" s="120">
        <v>287764.87729999999</v>
      </c>
      <c r="T43" s="120">
        <v>34971682.023599997</v>
      </c>
      <c r="U43" s="114">
        <f t="shared" si="1"/>
        <v>145587809.19589999</v>
      </c>
    </row>
    <row r="44" spans="1:21" ht="24.95" customHeight="1" x14ac:dyDescent="0.25">
      <c r="A44" s="167"/>
      <c r="B44" s="167"/>
      <c r="C44" s="111">
        <v>19</v>
      </c>
      <c r="D44" s="111" t="s">
        <v>111</v>
      </c>
      <c r="E44" s="120">
        <v>111627044.27500001</v>
      </c>
      <c r="F44" s="120">
        <v>0</v>
      </c>
      <c r="G44" s="120">
        <v>7688169.7839000002</v>
      </c>
      <c r="H44" s="120">
        <v>311204.90879999998</v>
      </c>
      <c r="I44" s="120">
        <v>36597355.776799999</v>
      </c>
      <c r="J44" s="114">
        <f t="shared" si="3"/>
        <v>156223774.74450001</v>
      </c>
      <c r="K44" s="109"/>
      <c r="L44" s="166"/>
      <c r="M44" s="167"/>
      <c r="N44" s="115">
        <v>17</v>
      </c>
      <c r="O44" s="111" t="s">
        <v>494</v>
      </c>
      <c r="P44" s="120">
        <v>106551822.8823</v>
      </c>
      <c r="Q44" s="113">
        <v>0</v>
      </c>
      <c r="R44" s="120">
        <v>7338620.4071000004</v>
      </c>
      <c r="S44" s="120">
        <v>297055.70490000001</v>
      </c>
      <c r="T44" s="120">
        <v>37372885.035700001</v>
      </c>
      <c r="U44" s="114">
        <f t="shared" si="1"/>
        <v>151560384.03</v>
      </c>
    </row>
    <row r="45" spans="1:21" ht="24.95" customHeight="1" x14ac:dyDescent="0.25">
      <c r="A45" s="167"/>
      <c r="B45" s="167"/>
      <c r="C45" s="111">
        <v>20</v>
      </c>
      <c r="D45" s="111" t="s">
        <v>112</v>
      </c>
      <c r="E45" s="120">
        <v>95639915.275700003</v>
      </c>
      <c r="F45" s="120">
        <v>0</v>
      </c>
      <c r="G45" s="120">
        <v>6587076.7386999996</v>
      </c>
      <c r="H45" s="120">
        <v>266634.41019999998</v>
      </c>
      <c r="I45" s="120">
        <v>26404634.504799999</v>
      </c>
      <c r="J45" s="114">
        <f t="shared" si="3"/>
        <v>128898260.9294</v>
      </c>
      <c r="K45" s="109"/>
      <c r="L45" s="166"/>
      <c r="M45" s="167"/>
      <c r="N45" s="115">
        <v>18</v>
      </c>
      <c r="O45" s="111" t="s">
        <v>495</v>
      </c>
      <c r="P45" s="120">
        <v>101999389.23630001</v>
      </c>
      <c r="Q45" s="113">
        <v>0</v>
      </c>
      <c r="R45" s="120">
        <v>7025077.3672000002</v>
      </c>
      <c r="S45" s="120">
        <v>284363.9804</v>
      </c>
      <c r="T45" s="120">
        <v>36033512.894500002</v>
      </c>
      <c r="U45" s="114">
        <f t="shared" si="1"/>
        <v>145342343.47839999</v>
      </c>
    </row>
    <row r="46" spans="1:21" ht="24.95" customHeight="1" x14ac:dyDescent="0.25">
      <c r="A46" s="167"/>
      <c r="B46" s="167"/>
      <c r="C46" s="111">
        <v>21</v>
      </c>
      <c r="D46" s="111" t="s">
        <v>832</v>
      </c>
      <c r="E46" s="120">
        <v>92682293.537699997</v>
      </c>
      <c r="F46" s="120">
        <v>0</v>
      </c>
      <c r="G46" s="120">
        <v>6383374.3274999997</v>
      </c>
      <c r="H46" s="120">
        <v>258388.86</v>
      </c>
      <c r="I46" s="120">
        <v>36735764.086599998</v>
      </c>
      <c r="J46" s="114">
        <f t="shared" si="3"/>
        <v>136059820.8118</v>
      </c>
      <c r="K46" s="109"/>
      <c r="L46" s="166"/>
      <c r="M46" s="167"/>
      <c r="N46" s="115">
        <v>19</v>
      </c>
      <c r="O46" s="111" t="s">
        <v>496</v>
      </c>
      <c r="P46" s="120">
        <v>111853964.3425</v>
      </c>
      <c r="Q46" s="113">
        <v>0</v>
      </c>
      <c r="R46" s="120">
        <v>7703798.6129999999</v>
      </c>
      <c r="S46" s="120">
        <v>311837.53899999999</v>
      </c>
      <c r="T46" s="120">
        <v>40478376.195799999</v>
      </c>
      <c r="U46" s="114">
        <f t="shared" si="1"/>
        <v>160347976.69030002</v>
      </c>
    </row>
    <row r="47" spans="1:21" ht="24.95" customHeight="1" x14ac:dyDescent="0.25">
      <c r="A47" s="111"/>
      <c r="B47" s="168" t="s">
        <v>854</v>
      </c>
      <c r="C47" s="168"/>
      <c r="D47" s="168"/>
      <c r="E47" s="116">
        <f>SUM(E26:E46)</f>
        <v>1961355365.6030006</v>
      </c>
      <c r="F47" s="116">
        <f t="shared" ref="F47:J47" si="4">SUM(F26:F46)</f>
        <v>0</v>
      </c>
      <c r="G47" s="116">
        <f t="shared" si="4"/>
        <v>135085840.13139999</v>
      </c>
      <c r="H47" s="116">
        <f t="shared" si="4"/>
        <v>5468060.3767000008</v>
      </c>
      <c r="I47" s="116">
        <f t="shared" si="4"/>
        <v>704881286.57669985</v>
      </c>
      <c r="J47" s="116">
        <f t="shared" si="4"/>
        <v>2806790552.6877999</v>
      </c>
      <c r="K47" s="109"/>
      <c r="L47" s="166"/>
      <c r="M47" s="167"/>
      <c r="N47" s="115">
        <v>20</v>
      </c>
      <c r="O47" s="111" t="s">
        <v>497</v>
      </c>
      <c r="P47" s="120">
        <v>89071827.629700005</v>
      </c>
      <c r="Q47" s="113">
        <v>0</v>
      </c>
      <c r="R47" s="120">
        <v>6134708.1096999999</v>
      </c>
      <c r="S47" s="120">
        <v>248323.24619999999</v>
      </c>
      <c r="T47" s="120">
        <v>33644556.4815</v>
      </c>
      <c r="U47" s="114">
        <f t="shared" si="1"/>
        <v>129099415.46709999</v>
      </c>
    </row>
    <row r="48" spans="1:21" ht="24.95" customHeight="1" x14ac:dyDescent="0.25">
      <c r="A48" s="167">
        <v>3</v>
      </c>
      <c r="B48" s="167" t="s">
        <v>40</v>
      </c>
      <c r="C48" s="111">
        <v>1</v>
      </c>
      <c r="D48" s="111" t="s">
        <v>113</v>
      </c>
      <c r="E48" s="120">
        <v>88996912.118900001</v>
      </c>
      <c r="F48" s="120">
        <v>0</v>
      </c>
      <c r="G48" s="120">
        <v>6129548.3997999998</v>
      </c>
      <c r="H48" s="120">
        <v>248114.38930000001</v>
      </c>
      <c r="I48" s="120">
        <v>32253132.677900001</v>
      </c>
      <c r="J48" s="114">
        <f t="shared" si="3"/>
        <v>127627707.58590001</v>
      </c>
      <c r="K48" s="109"/>
      <c r="L48" s="166"/>
      <c r="M48" s="167"/>
      <c r="N48" s="115">
        <v>21</v>
      </c>
      <c r="O48" s="111" t="s">
        <v>57</v>
      </c>
      <c r="P48" s="120">
        <v>122675447.2533</v>
      </c>
      <c r="Q48" s="113">
        <v>0</v>
      </c>
      <c r="R48" s="120">
        <v>8449114.3962999992</v>
      </c>
      <c r="S48" s="120">
        <v>342006.73879999999</v>
      </c>
      <c r="T48" s="120">
        <v>45748037.079300001</v>
      </c>
      <c r="U48" s="114">
        <f t="shared" si="1"/>
        <v>177214605.4677</v>
      </c>
    </row>
    <row r="49" spans="1:21" ht="24.95" customHeight="1" x14ac:dyDescent="0.25">
      <c r="A49" s="167"/>
      <c r="B49" s="167"/>
      <c r="C49" s="111">
        <v>2</v>
      </c>
      <c r="D49" s="111" t="s">
        <v>114</v>
      </c>
      <c r="E49" s="120">
        <v>69488653.666700006</v>
      </c>
      <c r="F49" s="120">
        <v>0</v>
      </c>
      <c r="G49" s="120">
        <v>4785942.0708999997</v>
      </c>
      <c r="H49" s="120">
        <v>193727.33790000001</v>
      </c>
      <c r="I49" s="120">
        <v>26561217.751899999</v>
      </c>
      <c r="J49" s="114">
        <f t="shared" si="3"/>
        <v>101029540.8274</v>
      </c>
      <c r="K49" s="109"/>
      <c r="L49" s="166"/>
      <c r="M49" s="167"/>
      <c r="N49" s="115">
        <v>22</v>
      </c>
      <c r="O49" s="111" t="s">
        <v>498</v>
      </c>
      <c r="P49" s="120">
        <v>86319717.527700007</v>
      </c>
      <c r="Q49" s="113">
        <v>0</v>
      </c>
      <c r="R49" s="120">
        <v>5945160.0493000001</v>
      </c>
      <c r="S49" s="120">
        <v>240650.6416</v>
      </c>
      <c r="T49" s="120">
        <v>31191396.004500002</v>
      </c>
      <c r="U49" s="114">
        <f t="shared" si="1"/>
        <v>123696924.22310001</v>
      </c>
    </row>
    <row r="50" spans="1:21" ht="24.95" customHeight="1" x14ac:dyDescent="0.25">
      <c r="A50" s="167"/>
      <c r="B50" s="167"/>
      <c r="C50" s="111">
        <v>3</v>
      </c>
      <c r="D50" s="111" t="s">
        <v>115</v>
      </c>
      <c r="E50" s="120">
        <v>91744708.725600004</v>
      </c>
      <c r="F50" s="120">
        <v>0</v>
      </c>
      <c r="G50" s="120">
        <v>6318799.3737000003</v>
      </c>
      <c r="H50" s="120">
        <v>255774.96830000001</v>
      </c>
      <c r="I50" s="120">
        <v>34678321.632600002</v>
      </c>
      <c r="J50" s="114">
        <f t="shared" si="3"/>
        <v>132997604.70019999</v>
      </c>
      <c r="K50" s="109"/>
      <c r="L50" s="166"/>
      <c r="M50" s="167"/>
      <c r="N50" s="115">
        <v>23</v>
      </c>
      <c r="O50" s="111" t="s">
        <v>499</v>
      </c>
      <c r="P50" s="120">
        <v>81549250.749400005</v>
      </c>
      <c r="Q50" s="113">
        <v>0</v>
      </c>
      <c r="R50" s="120">
        <v>5616600.2565000001</v>
      </c>
      <c r="S50" s="120">
        <v>227351.06270000001</v>
      </c>
      <c r="T50" s="120">
        <v>29864270.462400001</v>
      </c>
      <c r="U50" s="114">
        <f t="shared" si="1"/>
        <v>117257472.53100002</v>
      </c>
    </row>
    <row r="51" spans="1:21" ht="24.95" customHeight="1" x14ac:dyDescent="0.25">
      <c r="A51" s="167"/>
      <c r="B51" s="167"/>
      <c r="C51" s="111">
        <v>4</v>
      </c>
      <c r="D51" s="111" t="s">
        <v>116</v>
      </c>
      <c r="E51" s="120">
        <v>70332739.894600004</v>
      </c>
      <c r="F51" s="120">
        <v>0</v>
      </c>
      <c r="G51" s="120">
        <v>4844077.4293</v>
      </c>
      <c r="H51" s="120">
        <v>196080.565</v>
      </c>
      <c r="I51" s="120">
        <v>27579497.1074</v>
      </c>
      <c r="J51" s="114">
        <f t="shared" si="3"/>
        <v>102952394.9963</v>
      </c>
      <c r="K51" s="109"/>
      <c r="L51" s="166"/>
      <c r="M51" s="167"/>
      <c r="N51" s="115">
        <v>24</v>
      </c>
      <c r="O51" s="111" t="s">
        <v>500</v>
      </c>
      <c r="P51" s="120">
        <v>99203441.2042</v>
      </c>
      <c r="Q51" s="113">
        <v>0</v>
      </c>
      <c r="R51" s="120">
        <v>6832510.0255000005</v>
      </c>
      <c r="S51" s="120">
        <v>276569.16009999998</v>
      </c>
      <c r="T51" s="120">
        <v>37249259.603</v>
      </c>
      <c r="U51" s="114">
        <f t="shared" si="1"/>
        <v>143561779.9928</v>
      </c>
    </row>
    <row r="52" spans="1:21" ht="24.95" customHeight="1" x14ac:dyDescent="0.25">
      <c r="A52" s="167"/>
      <c r="B52" s="167"/>
      <c r="C52" s="111">
        <v>5</v>
      </c>
      <c r="D52" s="111" t="s">
        <v>117</v>
      </c>
      <c r="E52" s="120">
        <v>94515653.412200004</v>
      </c>
      <c r="F52" s="120">
        <v>0</v>
      </c>
      <c r="G52" s="120">
        <v>6509644.642</v>
      </c>
      <c r="H52" s="120">
        <v>263500.08189999999</v>
      </c>
      <c r="I52" s="120">
        <v>36135666.930100001</v>
      </c>
      <c r="J52" s="114">
        <f t="shared" si="3"/>
        <v>137424465.06620002</v>
      </c>
      <c r="K52" s="109"/>
      <c r="L52" s="166"/>
      <c r="M52" s="167"/>
      <c r="N52" s="115">
        <v>25</v>
      </c>
      <c r="O52" s="111" t="s">
        <v>501</v>
      </c>
      <c r="P52" s="120">
        <v>98719336.638899997</v>
      </c>
      <c r="Q52" s="113">
        <v>0</v>
      </c>
      <c r="R52" s="120">
        <v>6799167.9431999996</v>
      </c>
      <c r="S52" s="120">
        <v>275219.52549999999</v>
      </c>
      <c r="T52" s="120">
        <v>35926192.105599999</v>
      </c>
      <c r="U52" s="114">
        <f t="shared" si="1"/>
        <v>141719916.2132</v>
      </c>
    </row>
    <row r="53" spans="1:21" ht="24.95" customHeight="1" x14ac:dyDescent="0.25">
      <c r="A53" s="167"/>
      <c r="B53" s="167"/>
      <c r="C53" s="111">
        <v>6</v>
      </c>
      <c r="D53" s="111" t="s">
        <v>118</v>
      </c>
      <c r="E53" s="120">
        <v>82381038.850700006</v>
      </c>
      <c r="F53" s="120">
        <v>0</v>
      </c>
      <c r="G53" s="120">
        <v>5673888.5971999997</v>
      </c>
      <c r="H53" s="120">
        <v>229670.00380000001</v>
      </c>
      <c r="I53" s="120">
        <v>29813088.381000001</v>
      </c>
      <c r="J53" s="114">
        <f t="shared" si="3"/>
        <v>118097685.83270001</v>
      </c>
      <c r="K53" s="109"/>
      <c r="L53" s="166"/>
      <c r="M53" s="167"/>
      <c r="N53" s="115">
        <v>26</v>
      </c>
      <c r="O53" s="111" t="s">
        <v>502</v>
      </c>
      <c r="P53" s="120">
        <v>93642385.178900003</v>
      </c>
      <c r="Q53" s="113">
        <v>0</v>
      </c>
      <c r="R53" s="120">
        <v>6449499.4102999996</v>
      </c>
      <c r="S53" s="120">
        <v>261065.49840000001</v>
      </c>
      <c r="T53" s="120">
        <v>35494734.997500002</v>
      </c>
      <c r="U53" s="114">
        <f t="shared" si="1"/>
        <v>135847685.0851</v>
      </c>
    </row>
    <row r="54" spans="1:21" ht="24.95" customHeight="1" x14ac:dyDescent="0.25">
      <c r="A54" s="167"/>
      <c r="B54" s="167"/>
      <c r="C54" s="111">
        <v>7</v>
      </c>
      <c r="D54" s="111" t="s">
        <v>119</v>
      </c>
      <c r="E54" s="120">
        <v>93434445.946999997</v>
      </c>
      <c r="F54" s="120">
        <v>0</v>
      </c>
      <c r="G54" s="120">
        <v>6435177.8618999999</v>
      </c>
      <c r="H54" s="120">
        <v>260485.78479999999</v>
      </c>
      <c r="I54" s="120">
        <v>34441143.413800001</v>
      </c>
      <c r="J54" s="114">
        <f t="shared" si="3"/>
        <v>134571253.00749999</v>
      </c>
      <c r="K54" s="109"/>
      <c r="L54" s="166"/>
      <c r="M54" s="167"/>
      <c r="N54" s="115">
        <v>27</v>
      </c>
      <c r="O54" s="111" t="s">
        <v>503</v>
      </c>
      <c r="P54" s="120">
        <v>95609088.131500006</v>
      </c>
      <c r="Q54" s="113">
        <v>0</v>
      </c>
      <c r="R54" s="120">
        <v>6584953.5586000001</v>
      </c>
      <c r="S54" s="120">
        <v>266548.46730000002</v>
      </c>
      <c r="T54" s="120">
        <v>35217048.796899997</v>
      </c>
      <c r="U54" s="114">
        <f t="shared" si="1"/>
        <v>137677638.95429999</v>
      </c>
    </row>
    <row r="55" spans="1:21" ht="24.95" customHeight="1" x14ac:dyDescent="0.25">
      <c r="A55" s="167"/>
      <c r="B55" s="167"/>
      <c r="C55" s="111">
        <v>8</v>
      </c>
      <c r="D55" s="111" t="s">
        <v>120</v>
      </c>
      <c r="E55" s="120">
        <v>74864261.827800006</v>
      </c>
      <c r="F55" s="120">
        <v>0</v>
      </c>
      <c r="G55" s="120">
        <v>5156180.2017999999</v>
      </c>
      <c r="H55" s="120">
        <v>208713.98980000001</v>
      </c>
      <c r="I55" s="120">
        <v>27636382.198100001</v>
      </c>
      <c r="J55" s="114">
        <f t="shared" si="3"/>
        <v>107865538.21750002</v>
      </c>
      <c r="K55" s="109"/>
      <c r="L55" s="166"/>
      <c r="M55" s="167"/>
      <c r="N55" s="115">
        <v>28</v>
      </c>
      <c r="O55" s="111" t="s">
        <v>504</v>
      </c>
      <c r="P55" s="120">
        <v>80532929.039900005</v>
      </c>
      <c r="Q55" s="113">
        <v>0</v>
      </c>
      <c r="R55" s="120">
        <v>5546602.3997</v>
      </c>
      <c r="S55" s="120">
        <v>224517.6606</v>
      </c>
      <c r="T55" s="120">
        <v>31027914.775800001</v>
      </c>
      <c r="U55" s="114">
        <f t="shared" si="1"/>
        <v>117331963.87600002</v>
      </c>
    </row>
    <row r="56" spans="1:21" ht="24.95" customHeight="1" x14ac:dyDescent="0.25">
      <c r="A56" s="167"/>
      <c r="B56" s="167"/>
      <c r="C56" s="111">
        <v>9</v>
      </c>
      <c r="D56" s="111" t="s">
        <v>121</v>
      </c>
      <c r="E56" s="120">
        <v>86882566.209700003</v>
      </c>
      <c r="F56" s="120">
        <v>0</v>
      </c>
      <c r="G56" s="120">
        <v>5983925.5318</v>
      </c>
      <c r="H56" s="120">
        <v>242219.80679999999</v>
      </c>
      <c r="I56" s="120">
        <v>32108999.626499999</v>
      </c>
      <c r="J56" s="114">
        <f t="shared" si="3"/>
        <v>125217711.17479999</v>
      </c>
      <c r="K56" s="109"/>
      <c r="L56" s="166"/>
      <c r="M56" s="167"/>
      <c r="N56" s="115">
        <v>29</v>
      </c>
      <c r="O56" s="111" t="s">
        <v>505</v>
      </c>
      <c r="P56" s="120">
        <v>96362744.711600006</v>
      </c>
      <c r="Q56" s="113">
        <v>0</v>
      </c>
      <c r="R56" s="120">
        <v>6636860.6908</v>
      </c>
      <c r="S56" s="120">
        <v>268649.58559999999</v>
      </c>
      <c r="T56" s="120">
        <v>35114148.3781</v>
      </c>
      <c r="U56" s="114">
        <f t="shared" si="1"/>
        <v>138382403.36610001</v>
      </c>
    </row>
    <row r="57" spans="1:21" ht="24.95" customHeight="1" x14ac:dyDescent="0.25">
      <c r="A57" s="167"/>
      <c r="B57" s="167"/>
      <c r="C57" s="111">
        <v>10</v>
      </c>
      <c r="D57" s="111" t="s">
        <v>122</v>
      </c>
      <c r="E57" s="120">
        <v>94524209.819999993</v>
      </c>
      <c r="F57" s="120">
        <v>0</v>
      </c>
      <c r="G57" s="120">
        <v>6510233.9535999997</v>
      </c>
      <c r="H57" s="120">
        <v>263523.9363</v>
      </c>
      <c r="I57" s="120">
        <v>35916242.656800002</v>
      </c>
      <c r="J57" s="114">
        <f t="shared" si="3"/>
        <v>137214210.36669999</v>
      </c>
      <c r="K57" s="109"/>
      <c r="L57" s="166"/>
      <c r="M57" s="167"/>
      <c r="N57" s="115">
        <v>30</v>
      </c>
      <c r="O57" s="111" t="s">
        <v>506</v>
      </c>
      <c r="P57" s="120">
        <v>86924995.721100003</v>
      </c>
      <c r="Q57" s="113">
        <v>0</v>
      </c>
      <c r="R57" s="120">
        <v>5986847.8101000004</v>
      </c>
      <c r="S57" s="120">
        <v>242338.09599999999</v>
      </c>
      <c r="T57" s="120">
        <v>33811950.8248</v>
      </c>
      <c r="U57" s="114">
        <f t="shared" si="1"/>
        <v>126966132.45200001</v>
      </c>
    </row>
    <row r="58" spans="1:21" ht="24.95" customHeight="1" x14ac:dyDescent="0.25">
      <c r="A58" s="167"/>
      <c r="B58" s="167"/>
      <c r="C58" s="111">
        <v>11</v>
      </c>
      <c r="D58" s="111" t="s">
        <v>123</v>
      </c>
      <c r="E58" s="120">
        <v>72748449.316699997</v>
      </c>
      <c r="F58" s="120">
        <v>0</v>
      </c>
      <c r="G58" s="120">
        <v>5010456.3234999999</v>
      </c>
      <c r="H58" s="120">
        <v>202815.31849999999</v>
      </c>
      <c r="I58" s="120">
        <v>27459494.9289</v>
      </c>
      <c r="J58" s="114">
        <f t="shared" si="3"/>
        <v>105421215.88759999</v>
      </c>
      <c r="K58" s="109"/>
      <c r="L58" s="166"/>
      <c r="M58" s="167"/>
      <c r="N58" s="115">
        <v>31</v>
      </c>
      <c r="O58" s="111" t="s">
        <v>507</v>
      </c>
      <c r="P58" s="120">
        <v>90061915.518900007</v>
      </c>
      <c r="Q58" s="113">
        <v>0</v>
      </c>
      <c r="R58" s="120">
        <v>6202899.1457000002</v>
      </c>
      <c r="S58" s="120">
        <v>251083.5111</v>
      </c>
      <c r="T58" s="120">
        <v>32529753.634599999</v>
      </c>
      <c r="U58" s="114">
        <f t="shared" si="1"/>
        <v>129045651.81030001</v>
      </c>
    </row>
    <row r="59" spans="1:21" ht="24.95" customHeight="1" x14ac:dyDescent="0.25">
      <c r="A59" s="167"/>
      <c r="B59" s="167"/>
      <c r="C59" s="111">
        <v>12</v>
      </c>
      <c r="D59" s="111" t="s">
        <v>124</v>
      </c>
      <c r="E59" s="120">
        <v>86048343.115099996</v>
      </c>
      <c r="F59" s="120">
        <v>0</v>
      </c>
      <c r="G59" s="120">
        <v>5926469.4840000002</v>
      </c>
      <c r="H59" s="120">
        <v>239894.0772</v>
      </c>
      <c r="I59" s="120">
        <v>31732398.5867</v>
      </c>
      <c r="J59" s="114">
        <f t="shared" si="3"/>
        <v>123947105.26299998</v>
      </c>
      <c r="K59" s="109"/>
      <c r="L59" s="166"/>
      <c r="M59" s="167"/>
      <c r="N59" s="115">
        <v>32</v>
      </c>
      <c r="O59" s="111" t="s">
        <v>508</v>
      </c>
      <c r="P59" s="120">
        <v>96634586.518700004</v>
      </c>
      <c r="Q59" s="113">
        <v>0</v>
      </c>
      <c r="R59" s="120">
        <v>6655583.4473000001</v>
      </c>
      <c r="S59" s="120">
        <v>269407.45299999998</v>
      </c>
      <c r="T59" s="120">
        <v>35988439.612400003</v>
      </c>
      <c r="U59" s="114">
        <f t="shared" si="1"/>
        <v>139548017.0314</v>
      </c>
    </row>
    <row r="60" spans="1:21" ht="24.95" customHeight="1" x14ac:dyDescent="0.25">
      <c r="A60" s="167"/>
      <c r="B60" s="167"/>
      <c r="C60" s="111">
        <v>13</v>
      </c>
      <c r="D60" s="111" t="s">
        <v>125</v>
      </c>
      <c r="E60" s="120">
        <v>86072603.853</v>
      </c>
      <c r="F60" s="120">
        <v>0</v>
      </c>
      <c r="G60" s="120">
        <v>5928140.4112999998</v>
      </c>
      <c r="H60" s="120">
        <v>239961.71369999999</v>
      </c>
      <c r="I60" s="120">
        <v>31741021.931699999</v>
      </c>
      <c r="J60" s="114">
        <f t="shared" si="3"/>
        <v>123981727.90970001</v>
      </c>
      <c r="K60" s="109"/>
      <c r="L60" s="166"/>
      <c r="M60" s="167"/>
      <c r="N60" s="115">
        <v>33</v>
      </c>
      <c r="O60" s="111" t="s">
        <v>509</v>
      </c>
      <c r="P60" s="120">
        <v>93657117.896899998</v>
      </c>
      <c r="Q60" s="113">
        <v>0</v>
      </c>
      <c r="R60" s="120">
        <v>6450514.1074000001</v>
      </c>
      <c r="S60" s="120">
        <v>261106.5717</v>
      </c>
      <c r="T60" s="120">
        <v>32619392.943</v>
      </c>
      <c r="U60" s="114">
        <f t="shared" si="1"/>
        <v>132988131.51900001</v>
      </c>
    </row>
    <row r="61" spans="1:21" ht="24.95" customHeight="1" x14ac:dyDescent="0.25">
      <c r="A61" s="167"/>
      <c r="B61" s="167"/>
      <c r="C61" s="111">
        <v>14</v>
      </c>
      <c r="D61" s="111" t="s">
        <v>126</v>
      </c>
      <c r="E61" s="120">
        <v>88771086.646699995</v>
      </c>
      <c r="F61" s="120">
        <v>0</v>
      </c>
      <c r="G61" s="120">
        <v>6113994.9594999999</v>
      </c>
      <c r="H61" s="120">
        <v>247484.81080000001</v>
      </c>
      <c r="I61" s="120">
        <v>32542050.966400001</v>
      </c>
      <c r="J61" s="114">
        <f t="shared" si="3"/>
        <v>127674617.38339999</v>
      </c>
      <c r="K61" s="109"/>
      <c r="L61" s="166"/>
      <c r="M61" s="167"/>
      <c r="N61" s="115">
        <v>34</v>
      </c>
      <c r="O61" s="111" t="s">
        <v>510</v>
      </c>
      <c r="P61" s="120">
        <v>91791659.893600002</v>
      </c>
      <c r="Q61" s="113">
        <v>0</v>
      </c>
      <c r="R61" s="120">
        <v>6322033.0752999997</v>
      </c>
      <c r="S61" s="120">
        <v>255905.86350000001</v>
      </c>
      <c r="T61" s="120">
        <v>33884343.443400003</v>
      </c>
      <c r="U61" s="114">
        <f t="shared" si="1"/>
        <v>132253942.27579999</v>
      </c>
    </row>
    <row r="62" spans="1:21" ht="24.95" customHeight="1" x14ac:dyDescent="0.25">
      <c r="A62" s="167"/>
      <c r="B62" s="167"/>
      <c r="C62" s="111">
        <v>15</v>
      </c>
      <c r="D62" s="111" t="s">
        <v>127</v>
      </c>
      <c r="E62" s="120">
        <v>81101087.118900001</v>
      </c>
      <c r="F62" s="120">
        <v>0</v>
      </c>
      <c r="G62" s="120">
        <v>5585733.5601000004</v>
      </c>
      <c r="H62" s="120">
        <v>226101.62789999999</v>
      </c>
      <c r="I62" s="120">
        <v>29362210.6305</v>
      </c>
      <c r="J62" s="114">
        <f t="shared" si="3"/>
        <v>116275132.93740001</v>
      </c>
      <c r="K62" s="109"/>
      <c r="L62" s="110"/>
      <c r="M62" s="168" t="s">
        <v>872</v>
      </c>
      <c r="N62" s="168"/>
      <c r="O62" s="168"/>
      <c r="P62" s="116">
        <f>SUM(P28:P61)</f>
        <v>3259521266.1476998</v>
      </c>
      <c r="Q62" s="116">
        <f t="shared" ref="Q62:U62" si="5">SUM(Q28:Q61)</f>
        <v>0</v>
      </c>
      <c r="R62" s="116">
        <f t="shared" si="5"/>
        <v>224495354.78619996</v>
      </c>
      <c r="S62" s="116">
        <f t="shared" si="5"/>
        <v>9087215.6036999989</v>
      </c>
      <c r="T62" s="116">
        <f t="shared" si="5"/>
        <v>1190569535.4627001</v>
      </c>
      <c r="U62" s="116">
        <f t="shared" si="5"/>
        <v>4683673372.0003004</v>
      </c>
    </row>
    <row r="63" spans="1:21" ht="24.95" customHeight="1" x14ac:dyDescent="0.25">
      <c r="A63" s="167"/>
      <c r="B63" s="167"/>
      <c r="C63" s="111">
        <v>16</v>
      </c>
      <c r="D63" s="111" t="s">
        <v>128</v>
      </c>
      <c r="E63" s="120">
        <v>82808295.480100006</v>
      </c>
      <c r="F63" s="120">
        <v>0</v>
      </c>
      <c r="G63" s="120">
        <v>5703315.3507000003</v>
      </c>
      <c r="H63" s="120">
        <v>230861.15210000001</v>
      </c>
      <c r="I63" s="120">
        <v>31379421.1642</v>
      </c>
      <c r="J63" s="114">
        <f t="shared" si="3"/>
        <v>120121893.1471</v>
      </c>
      <c r="K63" s="109"/>
      <c r="L63" s="166">
        <v>21</v>
      </c>
      <c r="M63" s="167" t="s">
        <v>58</v>
      </c>
      <c r="N63" s="115">
        <v>1</v>
      </c>
      <c r="O63" s="111" t="s">
        <v>511</v>
      </c>
      <c r="P63" s="120">
        <v>73494263.1602</v>
      </c>
      <c r="Q63" s="113">
        <v>0</v>
      </c>
      <c r="R63" s="120">
        <v>5061823.2972999997</v>
      </c>
      <c r="S63" s="120">
        <v>204894.57209999999</v>
      </c>
      <c r="T63" s="120">
        <v>26802800.628699999</v>
      </c>
      <c r="U63" s="114">
        <f t="shared" si="1"/>
        <v>105563781.6583</v>
      </c>
    </row>
    <row r="64" spans="1:21" ht="24.95" customHeight="1" x14ac:dyDescent="0.25">
      <c r="A64" s="167"/>
      <c r="B64" s="167"/>
      <c r="C64" s="111">
        <v>17</v>
      </c>
      <c r="D64" s="111" t="s">
        <v>129</v>
      </c>
      <c r="E64" s="120">
        <v>77296621.481399998</v>
      </c>
      <c r="F64" s="120">
        <v>0</v>
      </c>
      <c r="G64" s="120">
        <v>5323705.8592999997</v>
      </c>
      <c r="H64" s="120">
        <v>215495.16250000001</v>
      </c>
      <c r="I64" s="120">
        <v>29711202.4734</v>
      </c>
      <c r="J64" s="114">
        <f t="shared" si="3"/>
        <v>112547024.97659999</v>
      </c>
      <c r="K64" s="109"/>
      <c r="L64" s="166"/>
      <c r="M64" s="167"/>
      <c r="N64" s="115">
        <v>2</v>
      </c>
      <c r="O64" s="111" t="s">
        <v>512</v>
      </c>
      <c r="P64" s="120">
        <v>120086715.6708</v>
      </c>
      <c r="Q64" s="113">
        <v>0</v>
      </c>
      <c r="R64" s="120">
        <v>8270818.8223000001</v>
      </c>
      <c r="S64" s="120">
        <v>334789.61700000003</v>
      </c>
      <c r="T64" s="120">
        <v>35357811.009999998</v>
      </c>
      <c r="U64" s="114">
        <f t="shared" si="1"/>
        <v>164050135.12009999</v>
      </c>
    </row>
    <row r="65" spans="1:21" ht="24.95" customHeight="1" x14ac:dyDescent="0.25">
      <c r="A65" s="167"/>
      <c r="B65" s="167"/>
      <c r="C65" s="111">
        <v>18</v>
      </c>
      <c r="D65" s="111" t="s">
        <v>130</v>
      </c>
      <c r="E65" s="120">
        <v>96033678.008000001</v>
      </c>
      <c r="F65" s="120">
        <v>0</v>
      </c>
      <c r="G65" s="120">
        <v>6614196.6427999996</v>
      </c>
      <c r="H65" s="120">
        <v>267732.18089999998</v>
      </c>
      <c r="I65" s="120">
        <v>35075357.825999998</v>
      </c>
      <c r="J65" s="114">
        <f t="shared" si="3"/>
        <v>137990964.6577</v>
      </c>
      <c r="K65" s="109"/>
      <c r="L65" s="166"/>
      <c r="M65" s="167"/>
      <c r="N65" s="115">
        <v>3</v>
      </c>
      <c r="O65" s="111" t="s">
        <v>513</v>
      </c>
      <c r="P65" s="120">
        <v>101148050.4217</v>
      </c>
      <c r="Q65" s="113">
        <v>0</v>
      </c>
      <c r="R65" s="120">
        <v>6966442.4961000001</v>
      </c>
      <c r="S65" s="120">
        <v>281990.53389999998</v>
      </c>
      <c r="T65" s="120">
        <v>36187826.078199998</v>
      </c>
      <c r="U65" s="114">
        <f t="shared" si="1"/>
        <v>144584309.52989998</v>
      </c>
    </row>
    <row r="66" spans="1:21" ht="24.95" customHeight="1" x14ac:dyDescent="0.25">
      <c r="A66" s="167"/>
      <c r="B66" s="167"/>
      <c r="C66" s="111">
        <v>19</v>
      </c>
      <c r="D66" s="111" t="s">
        <v>131</v>
      </c>
      <c r="E66" s="120">
        <v>80132993.993100002</v>
      </c>
      <c r="F66" s="120">
        <v>0</v>
      </c>
      <c r="G66" s="120">
        <v>5519057.3853000002</v>
      </c>
      <c r="H66" s="120">
        <v>223402.68210000001</v>
      </c>
      <c r="I66" s="120">
        <v>30044469.393100001</v>
      </c>
      <c r="J66" s="114">
        <f t="shared" si="3"/>
        <v>115919923.45359999</v>
      </c>
      <c r="K66" s="109"/>
      <c r="L66" s="166"/>
      <c r="M66" s="167"/>
      <c r="N66" s="115">
        <v>4</v>
      </c>
      <c r="O66" s="111" t="s">
        <v>514</v>
      </c>
      <c r="P66" s="120">
        <v>83514749.613700002</v>
      </c>
      <c r="Q66" s="113">
        <v>0</v>
      </c>
      <c r="R66" s="120">
        <v>5751971.4748</v>
      </c>
      <c r="S66" s="120">
        <v>232830.67480000001</v>
      </c>
      <c r="T66" s="120">
        <v>30521273.931400001</v>
      </c>
      <c r="U66" s="114">
        <f t="shared" si="1"/>
        <v>120020825.6947</v>
      </c>
    </row>
    <row r="67" spans="1:21" ht="24.95" customHeight="1" x14ac:dyDescent="0.25">
      <c r="A67" s="167"/>
      <c r="B67" s="167"/>
      <c r="C67" s="111">
        <v>20</v>
      </c>
      <c r="D67" s="111" t="s">
        <v>132</v>
      </c>
      <c r="E67" s="120">
        <v>84313270.458299994</v>
      </c>
      <c r="F67" s="120">
        <v>0</v>
      </c>
      <c r="G67" s="120">
        <v>5806968.5757999998</v>
      </c>
      <c r="H67" s="120">
        <v>235056.8701</v>
      </c>
      <c r="I67" s="120">
        <v>31466234.3345</v>
      </c>
      <c r="J67" s="114">
        <f t="shared" si="3"/>
        <v>121821530.2387</v>
      </c>
      <c r="K67" s="109"/>
      <c r="L67" s="166"/>
      <c r="M67" s="167"/>
      <c r="N67" s="115">
        <v>5</v>
      </c>
      <c r="O67" s="111" t="s">
        <v>515</v>
      </c>
      <c r="P67" s="120">
        <v>111225366.56200001</v>
      </c>
      <c r="Q67" s="113">
        <v>0</v>
      </c>
      <c r="R67" s="120">
        <v>7660504.7456</v>
      </c>
      <c r="S67" s="120">
        <v>310085.07199999999</v>
      </c>
      <c r="T67" s="120">
        <v>39255490.464599997</v>
      </c>
      <c r="U67" s="114">
        <f t="shared" si="1"/>
        <v>158451446.84420002</v>
      </c>
    </row>
    <row r="68" spans="1:21" ht="24.95" customHeight="1" x14ac:dyDescent="0.25">
      <c r="A68" s="167"/>
      <c r="B68" s="167"/>
      <c r="C68" s="111">
        <v>21</v>
      </c>
      <c r="D68" s="111" t="s">
        <v>133</v>
      </c>
      <c r="E68" s="120">
        <v>87698047.265699998</v>
      </c>
      <c r="F68" s="120">
        <v>0</v>
      </c>
      <c r="G68" s="120">
        <v>6040090.7456999999</v>
      </c>
      <c r="H68" s="120">
        <v>244493.2855</v>
      </c>
      <c r="I68" s="120">
        <v>32919159.261799999</v>
      </c>
      <c r="J68" s="114">
        <f t="shared" si="3"/>
        <v>126901790.5587</v>
      </c>
      <c r="K68" s="109"/>
      <c r="L68" s="166"/>
      <c r="M68" s="167"/>
      <c r="N68" s="115">
        <v>6</v>
      </c>
      <c r="O68" s="111" t="s">
        <v>516</v>
      </c>
      <c r="P68" s="120">
        <v>136077507.6873</v>
      </c>
      <c r="Q68" s="113">
        <v>0</v>
      </c>
      <c r="R68" s="120">
        <v>9372164.1531000007</v>
      </c>
      <c r="S68" s="120">
        <v>379370.32780000003</v>
      </c>
      <c r="T68" s="120">
        <v>41473139.419799998</v>
      </c>
      <c r="U68" s="114">
        <f t="shared" si="1"/>
        <v>187302181.588</v>
      </c>
    </row>
    <row r="69" spans="1:21" ht="24.95" customHeight="1" x14ac:dyDescent="0.25">
      <c r="A69" s="167"/>
      <c r="B69" s="167"/>
      <c r="C69" s="111">
        <v>22</v>
      </c>
      <c r="D69" s="111" t="s">
        <v>134</v>
      </c>
      <c r="E69" s="120">
        <v>75378766.958199993</v>
      </c>
      <c r="F69" s="120">
        <v>0</v>
      </c>
      <c r="G69" s="120">
        <v>5191616.0839999998</v>
      </c>
      <c r="H69" s="120">
        <v>210148.378</v>
      </c>
      <c r="I69" s="120">
        <v>29714463.402100001</v>
      </c>
      <c r="J69" s="114">
        <f t="shared" si="3"/>
        <v>110494994.8223</v>
      </c>
      <c r="K69" s="109"/>
      <c r="L69" s="166"/>
      <c r="M69" s="167"/>
      <c r="N69" s="115">
        <v>7</v>
      </c>
      <c r="O69" s="111" t="s">
        <v>517</v>
      </c>
      <c r="P69" s="120">
        <v>92705840.296900004</v>
      </c>
      <c r="Q69" s="113">
        <v>0</v>
      </c>
      <c r="R69" s="120">
        <v>6384996.0804000003</v>
      </c>
      <c r="S69" s="120">
        <v>258454.50599999999</v>
      </c>
      <c r="T69" s="120">
        <v>30823743.1906</v>
      </c>
      <c r="U69" s="114">
        <f t="shared" si="1"/>
        <v>130173034.07390001</v>
      </c>
    </row>
    <row r="70" spans="1:21" ht="24.95" customHeight="1" x14ac:dyDescent="0.25">
      <c r="A70" s="167"/>
      <c r="B70" s="167"/>
      <c r="C70" s="111">
        <v>23</v>
      </c>
      <c r="D70" s="111" t="s">
        <v>135</v>
      </c>
      <c r="E70" s="120">
        <v>78710096.314700007</v>
      </c>
      <c r="F70" s="120">
        <v>0</v>
      </c>
      <c r="G70" s="120">
        <v>5421057.1290999996</v>
      </c>
      <c r="H70" s="120">
        <v>219435.7873</v>
      </c>
      <c r="I70" s="120">
        <v>31114198.958099999</v>
      </c>
      <c r="J70" s="114">
        <f t="shared" si="3"/>
        <v>115464788.18920001</v>
      </c>
      <c r="K70" s="109"/>
      <c r="L70" s="166"/>
      <c r="M70" s="167"/>
      <c r="N70" s="115">
        <v>8</v>
      </c>
      <c r="O70" s="111" t="s">
        <v>518</v>
      </c>
      <c r="P70" s="120">
        <v>98486491.263099998</v>
      </c>
      <c r="Q70" s="113">
        <v>0</v>
      </c>
      <c r="R70" s="120">
        <v>6783131.0159999998</v>
      </c>
      <c r="S70" s="120">
        <v>274570.3762</v>
      </c>
      <c r="T70" s="120">
        <v>32476816.679000001</v>
      </c>
      <c r="U70" s="114">
        <f t="shared" si="1"/>
        <v>138021009.33430001</v>
      </c>
    </row>
    <row r="71" spans="1:21" ht="24.95" customHeight="1" x14ac:dyDescent="0.25">
      <c r="A71" s="167"/>
      <c r="B71" s="167"/>
      <c r="C71" s="111">
        <v>24</v>
      </c>
      <c r="D71" s="111" t="s">
        <v>136</v>
      </c>
      <c r="E71" s="120">
        <v>80621275.476799995</v>
      </c>
      <c r="F71" s="120">
        <v>0</v>
      </c>
      <c r="G71" s="120">
        <v>5552687.1475</v>
      </c>
      <c r="H71" s="120">
        <v>224763.9615</v>
      </c>
      <c r="I71" s="120">
        <v>28511832.873799998</v>
      </c>
      <c r="J71" s="114">
        <f t="shared" si="3"/>
        <v>114910559.45959999</v>
      </c>
      <c r="K71" s="109"/>
      <c r="L71" s="166"/>
      <c r="M71" s="167"/>
      <c r="N71" s="115">
        <v>9</v>
      </c>
      <c r="O71" s="111" t="s">
        <v>519</v>
      </c>
      <c r="P71" s="120">
        <v>122351137.5983</v>
      </c>
      <c r="Q71" s="113">
        <v>0</v>
      </c>
      <c r="R71" s="120">
        <v>8426777.9838999994</v>
      </c>
      <c r="S71" s="120">
        <v>341102.59629999998</v>
      </c>
      <c r="T71" s="120">
        <v>41240019.2456</v>
      </c>
      <c r="U71" s="114">
        <f t="shared" si="1"/>
        <v>172359037.42409998</v>
      </c>
    </row>
    <row r="72" spans="1:21" ht="24.95" customHeight="1" x14ac:dyDescent="0.25">
      <c r="A72" s="167"/>
      <c r="B72" s="167"/>
      <c r="C72" s="111">
        <v>25</v>
      </c>
      <c r="D72" s="111" t="s">
        <v>137</v>
      </c>
      <c r="E72" s="120">
        <v>94989722.231999993</v>
      </c>
      <c r="F72" s="120">
        <v>0</v>
      </c>
      <c r="G72" s="120">
        <v>6542295.5251000002</v>
      </c>
      <c r="H72" s="120">
        <v>264821.7378</v>
      </c>
      <c r="I72" s="120">
        <v>34685350.745800003</v>
      </c>
      <c r="J72" s="114">
        <f t="shared" si="3"/>
        <v>136482190.24070001</v>
      </c>
      <c r="K72" s="109"/>
      <c r="L72" s="166"/>
      <c r="M72" s="167"/>
      <c r="N72" s="115">
        <v>10</v>
      </c>
      <c r="O72" s="111" t="s">
        <v>520</v>
      </c>
      <c r="P72" s="120">
        <v>85193997.898000002</v>
      </c>
      <c r="Q72" s="113">
        <v>0</v>
      </c>
      <c r="R72" s="120">
        <v>5867627.5508000003</v>
      </c>
      <c r="S72" s="120">
        <v>237512.24909999999</v>
      </c>
      <c r="T72" s="120">
        <v>30805699.384799998</v>
      </c>
      <c r="U72" s="114">
        <f t="shared" si="1"/>
        <v>122104837.0827</v>
      </c>
    </row>
    <row r="73" spans="1:21" ht="24.95" customHeight="1" x14ac:dyDescent="0.25">
      <c r="A73" s="167"/>
      <c r="B73" s="167"/>
      <c r="C73" s="111">
        <v>26</v>
      </c>
      <c r="D73" s="111" t="s">
        <v>138</v>
      </c>
      <c r="E73" s="120">
        <v>70758481.305800006</v>
      </c>
      <c r="F73" s="120">
        <v>0</v>
      </c>
      <c r="G73" s="120">
        <v>4873399.824</v>
      </c>
      <c r="H73" s="120">
        <v>197267.489</v>
      </c>
      <c r="I73" s="120">
        <v>26034758.919100001</v>
      </c>
      <c r="J73" s="114">
        <f t="shared" ref="J73:J136" si="6">E73+F73+G73+H73+I73</f>
        <v>101863907.5379</v>
      </c>
      <c r="K73" s="109"/>
      <c r="L73" s="166"/>
      <c r="M73" s="167"/>
      <c r="N73" s="115">
        <v>11</v>
      </c>
      <c r="O73" s="111" t="s">
        <v>521</v>
      </c>
      <c r="P73" s="120">
        <v>89987096.132300004</v>
      </c>
      <c r="Q73" s="113">
        <v>0</v>
      </c>
      <c r="R73" s="120">
        <v>6197746.0562000005</v>
      </c>
      <c r="S73" s="120">
        <v>250874.9222</v>
      </c>
      <c r="T73" s="120">
        <v>32965666.133400001</v>
      </c>
      <c r="U73" s="114">
        <f t="shared" ref="U73:U136" si="7">P73+Q73+R73+S73+T73</f>
        <v>129401383.2441</v>
      </c>
    </row>
    <row r="74" spans="1:21" ht="24.95" customHeight="1" x14ac:dyDescent="0.25">
      <c r="A74" s="167"/>
      <c r="B74" s="167"/>
      <c r="C74" s="111">
        <v>27</v>
      </c>
      <c r="D74" s="111" t="s">
        <v>139</v>
      </c>
      <c r="E74" s="120">
        <v>86821234.401299998</v>
      </c>
      <c r="F74" s="120">
        <v>0</v>
      </c>
      <c r="G74" s="120">
        <v>5979701.3820000002</v>
      </c>
      <c r="H74" s="120">
        <v>242048.8199</v>
      </c>
      <c r="I74" s="120">
        <v>31379421.1642</v>
      </c>
      <c r="J74" s="114">
        <f t="shared" si="6"/>
        <v>124422405.7674</v>
      </c>
      <c r="K74" s="109"/>
      <c r="L74" s="166"/>
      <c r="M74" s="167"/>
      <c r="N74" s="115">
        <v>12</v>
      </c>
      <c r="O74" s="111" t="s">
        <v>522</v>
      </c>
      <c r="P74" s="120">
        <v>99275326.935000002</v>
      </c>
      <c r="Q74" s="113">
        <v>0</v>
      </c>
      <c r="R74" s="120">
        <v>6837461.0631999997</v>
      </c>
      <c r="S74" s="120">
        <v>276769.57020000002</v>
      </c>
      <c r="T74" s="120">
        <v>36033330.5198</v>
      </c>
      <c r="U74" s="114">
        <f t="shared" si="7"/>
        <v>142422888.0882</v>
      </c>
    </row>
    <row r="75" spans="1:21" ht="24.95" customHeight="1" x14ac:dyDescent="0.25">
      <c r="A75" s="167"/>
      <c r="B75" s="167"/>
      <c r="C75" s="111">
        <v>28</v>
      </c>
      <c r="D75" s="111" t="s">
        <v>140</v>
      </c>
      <c r="E75" s="120">
        <v>70783679.266100004</v>
      </c>
      <c r="F75" s="120">
        <v>0</v>
      </c>
      <c r="G75" s="120">
        <v>4875135.3013000004</v>
      </c>
      <c r="H75" s="120">
        <v>197337.7383</v>
      </c>
      <c r="I75" s="120">
        <v>26790062.486099999</v>
      </c>
      <c r="J75" s="114">
        <f t="shared" si="6"/>
        <v>102646214.79180001</v>
      </c>
      <c r="K75" s="109"/>
      <c r="L75" s="166"/>
      <c r="M75" s="167"/>
      <c r="N75" s="115">
        <v>13</v>
      </c>
      <c r="O75" s="111" t="s">
        <v>523</v>
      </c>
      <c r="P75" s="120">
        <v>82618756.903799996</v>
      </c>
      <c r="Q75" s="113">
        <v>0</v>
      </c>
      <c r="R75" s="120">
        <v>5690261.1239</v>
      </c>
      <c r="S75" s="120">
        <v>230332.7377</v>
      </c>
      <c r="T75" s="120">
        <v>28210797.204100002</v>
      </c>
      <c r="U75" s="114">
        <f t="shared" si="7"/>
        <v>116750147.96949999</v>
      </c>
    </row>
    <row r="76" spans="1:21" ht="24.95" customHeight="1" x14ac:dyDescent="0.25">
      <c r="A76" s="167"/>
      <c r="B76" s="167"/>
      <c r="C76" s="111">
        <v>29</v>
      </c>
      <c r="D76" s="111" t="s">
        <v>141</v>
      </c>
      <c r="E76" s="120">
        <v>92313281.171000004</v>
      </c>
      <c r="F76" s="120">
        <v>0</v>
      </c>
      <c r="G76" s="120">
        <v>6357959.0730999997</v>
      </c>
      <c r="H76" s="120">
        <v>257360.09080000001</v>
      </c>
      <c r="I76" s="120">
        <v>30746583.5887</v>
      </c>
      <c r="J76" s="114">
        <f t="shared" si="6"/>
        <v>129675183.9236</v>
      </c>
      <c r="K76" s="109"/>
      <c r="L76" s="166"/>
      <c r="M76" s="167"/>
      <c r="N76" s="115">
        <v>14</v>
      </c>
      <c r="O76" s="111" t="s">
        <v>524</v>
      </c>
      <c r="P76" s="120">
        <v>94810422.932600006</v>
      </c>
      <c r="Q76" s="113">
        <v>0</v>
      </c>
      <c r="R76" s="120">
        <v>6529946.5153999999</v>
      </c>
      <c r="S76" s="120">
        <v>264321.86949999997</v>
      </c>
      <c r="T76" s="120">
        <v>33225525.9234</v>
      </c>
      <c r="U76" s="114">
        <f t="shared" si="7"/>
        <v>134830217.24090001</v>
      </c>
    </row>
    <row r="77" spans="1:21" ht="24.95" customHeight="1" x14ac:dyDescent="0.25">
      <c r="A77" s="167"/>
      <c r="B77" s="167"/>
      <c r="C77" s="111">
        <v>30</v>
      </c>
      <c r="D77" s="111" t="s">
        <v>142</v>
      </c>
      <c r="E77" s="120">
        <v>76384695.685599998</v>
      </c>
      <c r="F77" s="120">
        <v>0</v>
      </c>
      <c r="G77" s="120">
        <v>5260898.1375000002</v>
      </c>
      <c r="H77" s="120">
        <v>212952.80559999999</v>
      </c>
      <c r="I77" s="120">
        <v>27330507.079999998</v>
      </c>
      <c r="J77" s="114">
        <f t="shared" si="6"/>
        <v>109189053.7087</v>
      </c>
      <c r="K77" s="109"/>
      <c r="L77" s="166"/>
      <c r="M77" s="167"/>
      <c r="N77" s="115">
        <v>15</v>
      </c>
      <c r="O77" s="111" t="s">
        <v>525</v>
      </c>
      <c r="P77" s="120">
        <v>109686681.93089999</v>
      </c>
      <c r="Q77" s="113">
        <v>0</v>
      </c>
      <c r="R77" s="120">
        <v>7554529.8112000003</v>
      </c>
      <c r="S77" s="120">
        <v>305795.3749</v>
      </c>
      <c r="T77" s="120">
        <v>34753162.351899996</v>
      </c>
      <c r="U77" s="114">
        <f t="shared" si="7"/>
        <v>152300169.4689</v>
      </c>
    </row>
    <row r="78" spans="1:21" ht="24.95" customHeight="1" x14ac:dyDescent="0.25">
      <c r="A78" s="167"/>
      <c r="B78" s="167"/>
      <c r="C78" s="111">
        <v>31</v>
      </c>
      <c r="D78" s="111" t="s">
        <v>143</v>
      </c>
      <c r="E78" s="120">
        <v>115459192.3221</v>
      </c>
      <c r="F78" s="120">
        <v>0</v>
      </c>
      <c r="G78" s="120">
        <v>7952104.0751999998</v>
      </c>
      <c r="H78" s="120">
        <v>321888.55</v>
      </c>
      <c r="I78" s="120">
        <v>44607197.534999996</v>
      </c>
      <c r="J78" s="114">
        <f t="shared" si="6"/>
        <v>168340382.48229998</v>
      </c>
      <c r="K78" s="109"/>
      <c r="L78" s="166"/>
      <c r="M78" s="167"/>
      <c r="N78" s="115">
        <v>16</v>
      </c>
      <c r="O78" s="111" t="s">
        <v>526</v>
      </c>
      <c r="P78" s="120">
        <v>87880288.433699995</v>
      </c>
      <c r="Q78" s="113">
        <v>0</v>
      </c>
      <c r="R78" s="120">
        <v>6052642.3728</v>
      </c>
      <c r="S78" s="120">
        <v>245001.3554</v>
      </c>
      <c r="T78" s="120">
        <v>31063240.292100001</v>
      </c>
      <c r="U78" s="114">
        <f t="shared" si="7"/>
        <v>125241172.45399998</v>
      </c>
    </row>
    <row r="79" spans="1:21" ht="24.95" customHeight="1" x14ac:dyDescent="0.25">
      <c r="A79" s="111"/>
      <c r="B79" s="168" t="s">
        <v>855</v>
      </c>
      <c r="C79" s="168"/>
      <c r="D79" s="168"/>
      <c r="E79" s="116">
        <f>SUM(E48:E78)</f>
        <v>2612410092.3437996</v>
      </c>
      <c r="F79" s="116">
        <f t="shared" ref="F79:J79" si="8">SUM(F48:F78)</f>
        <v>0</v>
      </c>
      <c r="G79" s="116">
        <f t="shared" si="8"/>
        <v>179926401.03879997</v>
      </c>
      <c r="H79" s="116">
        <f t="shared" si="8"/>
        <v>7283135.1034000004</v>
      </c>
      <c r="I79" s="116">
        <f t="shared" si="8"/>
        <v>971471090.6262002</v>
      </c>
      <c r="J79" s="116">
        <f t="shared" si="8"/>
        <v>3771090719.1121993</v>
      </c>
      <c r="K79" s="109"/>
      <c r="L79" s="166"/>
      <c r="M79" s="167"/>
      <c r="N79" s="115">
        <v>17</v>
      </c>
      <c r="O79" s="111" t="s">
        <v>527</v>
      </c>
      <c r="P79" s="120">
        <v>86603283.757599995</v>
      </c>
      <c r="Q79" s="113">
        <v>0</v>
      </c>
      <c r="R79" s="120">
        <v>5964690.3103999998</v>
      </c>
      <c r="S79" s="120">
        <v>241441.19560000001</v>
      </c>
      <c r="T79" s="120">
        <v>28539353.893399999</v>
      </c>
      <c r="U79" s="114">
        <f t="shared" si="7"/>
        <v>121348769.15699999</v>
      </c>
    </row>
    <row r="80" spans="1:21" ht="24.95" customHeight="1" x14ac:dyDescent="0.25">
      <c r="A80" s="167">
        <v>4</v>
      </c>
      <c r="B80" s="167" t="s">
        <v>41</v>
      </c>
      <c r="C80" s="111">
        <v>1</v>
      </c>
      <c r="D80" s="111" t="s">
        <v>144</v>
      </c>
      <c r="E80" s="120">
        <v>129865926.4665</v>
      </c>
      <c r="F80" s="120">
        <v>0</v>
      </c>
      <c r="G80" s="120">
        <v>8944349.4476999994</v>
      </c>
      <c r="H80" s="120">
        <v>362053.06760000001</v>
      </c>
      <c r="I80" s="120">
        <v>49575377.0801</v>
      </c>
      <c r="J80" s="114">
        <f t="shared" si="6"/>
        <v>188747706.06190002</v>
      </c>
      <c r="K80" s="109"/>
      <c r="L80" s="166"/>
      <c r="M80" s="167"/>
      <c r="N80" s="115">
        <v>18</v>
      </c>
      <c r="O80" s="111" t="s">
        <v>528</v>
      </c>
      <c r="P80" s="120">
        <v>89872496.863999993</v>
      </c>
      <c r="Q80" s="113">
        <v>0</v>
      </c>
      <c r="R80" s="120">
        <v>6189853.1782999998</v>
      </c>
      <c r="S80" s="120">
        <v>250555.43100000001</v>
      </c>
      <c r="T80" s="120">
        <v>31235707.191199999</v>
      </c>
      <c r="U80" s="114">
        <f t="shared" si="7"/>
        <v>127548612.66449998</v>
      </c>
    </row>
    <row r="81" spans="1:21" ht="24.95" customHeight="1" x14ac:dyDescent="0.25">
      <c r="A81" s="167"/>
      <c r="B81" s="167"/>
      <c r="C81" s="111">
        <v>2</v>
      </c>
      <c r="D81" s="111" t="s">
        <v>145</v>
      </c>
      <c r="E81" s="120">
        <v>85407224.460999995</v>
      </c>
      <c r="F81" s="120">
        <v>0</v>
      </c>
      <c r="G81" s="120">
        <v>5882313.2573999995</v>
      </c>
      <c r="H81" s="120">
        <v>238106.70319999999</v>
      </c>
      <c r="I81" s="120">
        <v>33861975.874799997</v>
      </c>
      <c r="J81" s="114">
        <f t="shared" si="6"/>
        <v>125389620.2964</v>
      </c>
      <c r="K81" s="109"/>
      <c r="L81" s="166"/>
      <c r="M81" s="167"/>
      <c r="N81" s="115">
        <v>19</v>
      </c>
      <c r="O81" s="111" t="s">
        <v>529</v>
      </c>
      <c r="P81" s="120">
        <v>108733698.16680001</v>
      </c>
      <c r="Q81" s="113">
        <v>0</v>
      </c>
      <c r="R81" s="120">
        <v>7488894.2744000005</v>
      </c>
      <c r="S81" s="120">
        <v>303138.55249999999</v>
      </c>
      <c r="T81" s="120">
        <v>32908491.182399999</v>
      </c>
      <c r="U81" s="114">
        <f t="shared" si="7"/>
        <v>149434222.17609999</v>
      </c>
    </row>
    <row r="82" spans="1:21" ht="24.95" customHeight="1" x14ac:dyDescent="0.25">
      <c r="A82" s="167"/>
      <c r="B82" s="167"/>
      <c r="C82" s="111">
        <v>3</v>
      </c>
      <c r="D82" s="111" t="s">
        <v>146</v>
      </c>
      <c r="E82" s="120">
        <v>87859881.488600001</v>
      </c>
      <c r="F82" s="120">
        <v>0</v>
      </c>
      <c r="G82" s="120">
        <v>6051236.8706</v>
      </c>
      <c r="H82" s="120">
        <v>244944.46290000001</v>
      </c>
      <c r="I82" s="120">
        <v>34882646.578100003</v>
      </c>
      <c r="J82" s="114">
        <f t="shared" si="6"/>
        <v>129038709.40020001</v>
      </c>
      <c r="K82" s="109"/>
      <c r="L82" s="166"/>
      <c r="M82" s="167"/>
      <c r="N82" s="115">
        <v>20</v>
      </c>
      <c r="O82" s="111" t="s">
        <v>530</v>
      </c>
      <c r="P82" s="120">
        <v>83554329.827999994</v>
      </c>
      <c r="Q82" s="113">
        <v>0</v>
      </c>
      <c r="R82" s="120">
        <v>5754697.5114000002</v>
      </c>
      <c r="S82" s="120">
        <v>232941.02040000001</v>
      </c>
      <c r="T82" s="120">
        <v>29252410.316599999</v>
      </c>
      <c r="U82" s="114">
        <f t="shared" si="7"/>
        <v>118794378.67639999</v>
      </c>
    </row>
    <row r="83" spans="1:21" ht="24.95" customHeight="1" x14ac:dyDescent="0.25">
      <c r="A83" s="167"/>
      <c r="B83" s="167"/>
      <c r="C83" s="111">
        <v>4</v>
      </c>
      <c r="D83" s="111" t="s">
        <v>147</v>
      </c>
      <c r="E83" s="120">
        <v>106195807.07089999</v>
      </c>
      <c r="F83" s="120">
        <v>0</v>
      </c>
      <c r="G83" s="120">
        <v>7314100.2737999996</v>
      </c>
      <c r="H83" s="120">
        <v>296063.16889999999</v>
      </c>
      <c r="I83" s="120">
        <v>43403525.905000001</v>
      </c>
      <c r="J83" s="114">
        <f t="shared" si="6"/>
        <v>157209496.41859999</v>
      </c>
      <c r="K83" s="109"/>
      <c r="L83" s="166"/>
      <c r="M83" s="167"/>
      <c r="N83" s="115">
        <v>21</v>
      </c>
      <c r="O83" s="111" t="s">
        <v>531</v>
      </c>
      <c r="P83" s="120">
        <v>99801291.078700006</v>
      </c>
      <c r="Q83" s="113">
        <v>0</v>
      </c>
      <c r="R83" s="120">
        <v>6873686.1703000003</v>
      </c>
      <c r="S83" s="120">
        <v>278235.90509999997</v>
      </c>
      <c r="T83" s="120">
        <v>34018438.868699998</v>
      </c>
      <c r="U83" s="114">
        <f t="shared" si="7"/>
        <v>140971652.02280003</v>
      </c>
    </row>
    <row r="84" spans="1:21" ht="24.95" customHeight="1" x14ac:dyDescent="0.25">
      <c r="A84" s="167"/>
      <c r="B84" s="167"/>
      <c r="C84" s="111">
        <v>5</v>
      </c>
      <c r="D84" s="111" t="s">
        <v>148</v>
      </c>
      <c r="E84" s="120">
        <v>80652260.534600005</v>
      </c>
      <c r="F84" s="120">
        <v>0</v>
      </c>
      <c r="G84" s="120">
        <v>5554821.2037000004</v>
      </c>
      <c r="H84" s="120">
        <v>224850.34469999999</v>
      </c>
      <c r="I84" s="120">
        <v>30910980.272999998</v>
      </c>
      <c r="J84" s="114">
        <f t="shared" si="6"/>
        <v>117342912.35600001</v>
      </c>
      <c r="K84" s="109"/>
      <c r="L84" s="110"/>
      <c r="M84" s="168" t="s">
        <v>873</v>
      </c>
      <c r="N84" s="168"/>
      <c r="O84" s="168"/>
      <c r="P84" s="116">
        <f>SUM(P63:P83)</f>
        <v>2057107793.1354005</v>
      </c>
      <c r="Q84" s="116">
        <f t="shared" ref="Q84:U84" si="9">SUM(Q63:Q83)</f>
        <v>0</v>
      </c>
      <c r="R84" s="116">
        <f t="shared" si="9"/>
        <v>141680666.00779995</v>
      </c>
      <c r="S84" s="116">
        <f t="shared" si="9"/>
        <v>5735008.4597000005</v>
      </c>
      <c r="T84" s="116">
        <f t="shared" si="9"/>
        <v>697150743.90969992</v>
      </c>
      <c r="U84" s="116">
        <f t="shared" si="9"/>
        <v>2901674211.5125999</v>
      </c>
    </row>
    <row r="85" spans="1:21" ht="24.95" customHeight="1" x14ac:dyDescent="0.25">
      <c r="A85" s="167"/>
      <c r="B85" s="167"/>
      <c r="C85" s="111">
        <v>6</v>
      </c>
      <c r="D85" s="111" t="s">
        <v>149</v>
      </c>
      <c r="E85" s="120">
        <v>92848736.375699997</v>
      </c>
      <c r="F85" s="120">
        <v>0</v>
      </c>
      <c r="G85" s="120">
        <v>6394837.8649000004</v>
      </c>
      <c r="H85" s="120">
        <v>258852.88579999999</v>
      </c>
      <c r="I85" s="120">
        <v>36450283.732900001</v>
      </c>
      <c r="J85" s="114">
        <f t="shared" si="6"/>
        <v>135952710.85929999</v>
      </c>
      <c r="K85" s="109"/>
      <c r="L85" s="166">
        <v>22</v>
      </c>
      <c r="M85" s="167" t="s">
        <v>59</v>
      </c>
      <c r="N85" s="115">
        <v>1</v>
      </c>
      <c r="O85" s="111" t="s">
        <v>532</v>
      </c>
      <c r="P85" s="120">
        <v>106602105.8458</v>
      </c>
      <c r="Q85" s="113">
        <v>0</v>
      </c>
      <c r="R85" s="120">
        <v>7342083.5817999998</v>
      </c>
      <c r="S85" s="120">
        <v>297195.88880000002</v>
      </c>
      <c r="T85" s="120">
        <v>36978262.2949</v>
      </c>
      <c r="U85" s="114">
        <f t="shared" si="7"/>
        <v>151219647.61129999</v>
      </c>
    </row>
    <row r="86" spans="1:21" ht="24.95" customHeight="1" x14ac:dyDescent="0.25">
      <c r="A86" s="167"/>
      <c r="B86" s="167"/>
      <c r="C86" s="111">
        <v>7</v>
      </c>
      <c r="D86" s="111" t="s">
        <v>150</v>
      </c>
      <c r="E86" s="120">
        <v>86049833.094600007</v>
      </c>
      <c r="F86" s="120">
        <v>0</v>
      </c>
      <c r="G86" s="120">
        <v>5926572.1045000004</v>
      </c>
      <c r="H86" s="120">
        <v>239898.2311</v>
      </c>
      <c r="I86" s="120">
        <v>34230026.034699999</v>
      </c>
      <c r="J86" s="114">
        <f t="shared" si="6"/>
        <v>126446329.46489999</v>
      </c>
      <c r="K86" s="109"/>
      <c r="L86" s="166"/>
      <c r="M86" s="167"/>
      <c r="N86" s="115">
        <v>2</v>
      </c>
      <c r="O86" s="111" t="s">
        <v>533</v>
      </c>
      <c r="P86" s="120">
        <v>94260317.970300004</v>
      </c>
      <c r="Q86" s="113">
        <v>0</v>
      </c>
      <c r="R86" s="120">
        <v>6492058.7402999997</v>
      </c>
      <c r="S86" s="120">
        <v>262788.23249999998</v>
      </c>
      <c r="T86" s="120">
        <v>31190258.668000001</v>
      </c>
      <c r="U86" s="114">
        <f t="shared" si="7"/>
        <v>132205423.6111</v>
      </c>
    </row>
    <row r="87" spans="1:21" ht="24.95" customHeight="1" x14ac:dyDescent="0.25">
      <c r="A87" s="167"/>
      <c r="B87" s="167"/>
      <c r="C87" s="111">
        <v>8</v>
      </c>
      <c r="D87" s="111" t="s">
        <v>151</v>
      </c>
      <c r="E87" s="120">
        <v>76939242.787</v>
      </c>
      <c r="F87" s="120">
        <v>0</v>
      </c>
      <c r="G87" s="120">
        <v>5299091.8591999998</v>
      </c>
      <c r="H87" s="120">
        <v>214498.82680000001</v>
      </c>
      <c r="I87" s="120">
        <v>29735161.825599998</v>
      </c>
      <c r="J87" s="114">
        <f t="shared" si="6"/>
        <v>112187995.2986</v>
      </c>
      <c r="K87" s="109"/>
      <c r="L87" s="166"/>
      <c r="M87" s="167"/>
      <c r="N87" s="115">
        <v>3</v>
      </c>
      <c r="O87" s="111" t="s">
        <v>534</v>
      </c>
      <c r="P87" s="120">
        <v>118961089.3133</v>
      </c>
      <c r="Q87" s="113">
        <v>0</v>
      </c>
      <c r="R87" s="120">
        <v>8193292.7478</v>
      </c>
      <c r="S87" s="120">
        <v>331651.48460000003</v>
      </c>
      <c r="T87" s="120">
        <v>41700014.6809</v>
      </c>
      <c r="U87" s="114">
        <f t="shared" si="7"/>
        <v>169186048.22659999</v>
      </c>
    </row>
    <row r="88" spans="1:21" ht="24.95" customHeight="1" x14ac:dyDescent="0.25">
      <c r="A88" s="167"/>
      <c r="B88" s="167"/>
      <c r="C88" s="111">
        <v>9</v>
      </c>
      <c r="D88" s="111" t="s">
        <v>152</v>
      </c>
      <c r="E88" s="120">
        <v>85455451.627100006</v>
      </c>
      <c r="F88" s="120">
        <v>0</v>
      </c>
      <c r="G88" s="120">
        <v>5885634.8416999998</v>
      </c>
      <c r="H88" s="120">
        <v>238241.1557</v>
      </c>
      <c r="I88" s="120">
        <v>34217054.784699999</v>
      </c>
      <c r="J88" s="114">
        <f t="shared" si="6"/>
        <v>125796382.40920001</v>
      </c>
      <c r="K88" s="109"/>
      <c r="L88" s="166"/>
      <c r="M88" s="167"/>
      <c r="N88" s="115">
        <v>4</v>
      </c>
      <c r="O88" s="111" t="s">
        <v>535</v>
      </c>
      <c r="P88" s="120">
        <v>94192172.1523</v>
      </c>
      <c r="Q88" s="113">
        <v>0</v>
      </c>
      <c r="R88" s="120">
        <v>6487365.2843000004</v>
      </c>
      <c r="S88" s="120">
        <v>262598.2488</v>
      </c>
      <c r="T88" s="120">
        <v>32470861.626400001</v>
      </c>
      <c r="U88" s="114">
        <f t="shared" si="7"/>
        <v>133412997.3118</v>
      </c>
    </row>
    <row r="89" spans="1:21" ht="24.95" customHeight="1" x14ac:dyDescent="0.25">
      <c r="A89" s="167"/>
      <c r="B89" s="167"/>
      <c r="C89" s="111">
        <v>10</v>
      </c>
      <c r="D89" s="111" t="s">
        <v>153</v>
      </c>
      <c r="E89" s="120">
        <v>135193605.01010001</v>
      </c>
      <c r="F89" s="120">
        <v>0</v>
      </c>
      <c r="G89" s="120">
        <v>9311286.4876000006</v>
      </c>
      <c r="H89" s="120">
        <v>376906.09649999999</v>
      </c>
      <c r="I89" s="120">
        <v>53967558.265600003</v>
      </c>
      <c r="J89" s="114">
        <f t="shared" si="6"/>
        <v>198849355.85980001</v>
      </c>
      <c r="K89" s="109"/>
      <c r="L89" s="166"/>
      <c r="M89" s="167"/>
      <c r="N89" s="115">
        <v>5</v>
      </c>
      <c r="O89" s="111" t="s">
        <v>536</v>
      </c>
      <c r="P89" s="120">
        <v>128789956.2035</v>
      </c>
      <c r="Q89" s="113">
        <v>0</v>
      </c>
      <c r="R89" s="120">
        <v>8870243.3731999993</v>
      </c>
      <c r="S89" s="120">
        <v>359053.3713</v>
      </c>
      <c r="T89" s="120">
        <v>41189788.026900001</v>
      </c>
      <c r="U89" s="114">
        <f t="shared" si="7"/>
        <v>179209040.97490001</v>
      </c>
    </row>
    <row r="90" spans="1:21" ht="24.95" customHeight="1" x14ac:dyDescent="0.25">
      <c r="A90" s="167"/>
      <c r="B90" s="167"/>
      <c r="C90" s="111">
        <v>11</v>
      </c>
      <c r="D90" s="111" t="s">
        <v>154</v>
      </c>
      <c r="E90" s="120">
        <v>93959718.746299997</v>
      </c>
      <c r="F90" s="120">
        <v>0</v>
      </c>
      <c r="G90" s="120">
        <v>6471355.3535000002</v>
      </c>
      <c r="H90" s="120">
        <v>261950.19219999999</v>
      </c>
      <c r="I90" s="120">
        <v>37800598.1017</v>
      </c>
      <c r="J90" s="114">
        <f t="shared" si="6"/>
        <v>138493622.3937</v>
      </c>
      <c r="K90" s="109"/>
      <c r="L90" s="166"/>
      <c r="M90" s="167"/>
      <c r="N90" s="115">
        <v>6</v>
      </c>
      <c r="O90" s="111" t="s">
        <v>537</v>
      </c>
      <c r="P90" s="120">
        <v>100135133.50910001</v>
      </c>
      <c r="Q90" s="113">
        <v>0</v>
      </c>
      <c r="R90" s="120">
        <v>6896679.1403000001</v>
      </c>
      <c r="S90" s="120">
        <v>279166.62400000001</v>
      </c>
      <c r="T90" s="120">
        <v>31611135.8739</v>
      </c>
      <c r="U90" s="114">
        <f t="shared" si="7"/>
        <v>138922115.1473</v>
      </c>
    </row>
    <row r="91" spans="1:21" ht="24.95" customHeight="1" x14ac:dyDescent="0.25">
      <c r="A91" s="167"/>
      <c r="B91" s="167"/>
      <c r="C91" s="111">
        <v>12</v>
      </c>
      <c r="D91" s="111" t="s">
        <v>155</v>
      </c>
      <c r="E91" s="120">
        <v>114875189.83230001</v>
      </c>
      <c r="F91" s="120">
        <v>0</v>
      </c>
      <c r="G91" s="120">
        <v>7911881.6513</v>
      </c>
      <c r="H91" s="120">
        <v>320260.41009999998</v>
      </c>
      <c r="I91" s="120">
        <v>44646736.880199999</v>
      </c>
      <c r="J91" s="114">
        <f t="shared" si="6"/>
        <v>167754068.7739</v>
      </c>
      <c r="K91" s="109"/>
      <c r="L91" s="166"/>
      <c r="M91" s="167"/>
      <c r="N91" s="115">
        <v>7</v>
      </c>
      <c r="O91" s="111" t="s">
        <v>538</v>
      </c>
      <c r="P91" s="120">
        <v>84022470.988700002</v>
      </c>
      <c r="Q91" s="113">
        <v>0</v>
      </c>
      <c r="R91" s="120">
        <v>5786940.1346000005</v>
      </c>
      <c r="S91" s="120">
        <v>234246.15059999999</v>
      </c>
      <c r="T91" s="120">
        <v>28110057.822099999</v>
      </c>
      <c r="U91" s="114">
        <f t="shared" si="7"/>
        <v>118153715.096</v>
      </c>
    </row>
    <row r="92" spans="1:21" ht="24.95" customHeight="1" x14ac:dyDescent="0.25">
      <c r="A92" s="167"/>
      <c r="B92" s="167"/>
      <c r="C92" s="111">
        <v>13</v>
      </c>
      <c r="D92" s="111" t="s">
        <v>156</v>
      </c>
      <c r="E92" s="120">
        <v>84403943.400099993</v>
      </c>
      <c r="F92" s="120">
        <v>0</v>
      </c>
      <c r="G92" s="120">
        <v>5813213.5586000001</v>
      </c>
      <c r="H92" s="120">
        <v>235309.65710000001</v>
      </c>
      <c r="I92" s="120">
        <v>33509360.7777</v>
      </c>
      <c r="J92" s="114">
        <f t="shared" si="6"/>
        <v>123961827.3935</v>
      </c>
      <c r="K92" s="109"/>
      <c r="L92" s="166"/>
      <c r="M92" s="167"/>
      <c r="N92" s="115">
        <v>8</v>
      </c>
      <c r="O92" s="111" t="s">
        <v>539</v>
      </c>
      <c r="P92" s="120">
        <v>98457669.820999995</v>
      </c>
      <c r="Q92" s="113">
        <v>0</v>
      </c>
      <c r="R92" s="120">
        <v>6781145.9760999996</v>
      </c>
      <c r="S92" s="120">
        <v>274490.02490000002</v>
      </c>
      <c r="T92" s="120">
        <v>33052538.852899998</v>
      </c>
      <c r="U92" s="114">
        <f t="shared" si="7"/>
        <v>138565844.6749</v>
      </c>
    </row>
    <row r="93" spans="1:21" ht="24.95" customHeight="1" x14ac:dyDescent="0.25">
      <c r="A93" s="167"/>
      <c r="B93" s="167"/>
      <c r="C93" s="111">
        <v>14</v>
      </c>
      <c r="D93" s="111" t="s">
        <v>157</v>
      </c>
      <c r="E93" s="120">
        <v>83687012.120100006</v>
      </c>
      <c r="F93" s="120">
        <v>0</v>
      </c>
      <c r="G93" s="120">
        <v>5763835.8344000001</v>
      </c>
      <c r="H93" s="120">
        <v>233310.9252</v>
      </c>
      <c r="I93" s="120">
        <v>34169082.899300002</v>
      </c>
      <c r="J93" s="114">
        <f t="shared" si="6"/>
        <v>123853241.77900001</v>
      </c>
      <c r="K93" s="109"/>
      <c r="L93" s="166"/>
      <c r="M93" s="167"/>
      <c r="N93" s="115">
        <v>9</v>
      </c>
      <c r="O93" s="111" t="s">
        <v>540</v>
      </c>
      <c r="P93" s="120">
        <v>96557819.097800002</v>
      </c>
      <c r="Q93" s="113">
        <v>0</v>
      </c>
      <c r="R93" s="120">
        <v>6650296.1895000003</v>
      </c>
      <c r="S93" s="120">
        <v>269193.43320000003</v>
      </c>
      <c r="T93" s="120">
        <v>31016922.187899999</v>
      </c>
      <c r="U93" s="114">
        <f t="shared" si="7"/>
        <v>134494230.9084</v>
      </c>
    </row>
    <row r="94" spans="1:21" ht="24.95" customHeight="1" x14ac:dyDescent="0.25">
      <c r="A94" s="167"/>
      <c r="B94" s="167"/>
      <c r="C94" s="111">
        <v>15</v>
      </c>
      <c r="D94" s="111" t="s">
        <v>158</v>
      </c>
      <c r="E94" s="120">
        <v>100442739.5834</v>
      </c>
      <c r="F94" s="120">
        <v>0</v>
      </c>
      <c r="G94" s="120">
        <v>6917865.1149000004</v>
      </c>
      <c r="H94" s="120">
        <v>280024.1986</v>
      </c>
      <c r="I94" s="120">
        <v>39682878.649700001</v>
      </c>
      <c r="J94" s="114">
        <f t="shared" si="6"/>
        <v>147323507.54659998</v>
      </c>
      <c r="K94" s="109"/>
      <c r="L94" s="166"/>
      <c r="M94" s="167"/>
      <c r="N94" s="115">
        <v>10</v>
      </c>
      <c r="O94" s="111" t="s">
        <v>541</v>
      </c>
      <c r="P94" s="120">
        <v>102083521.56999999</v>
      </c>
      <c r="Q94" s="113">
        <v>0</v>
      </c>
      <c r="R94" s="120">
        <v>7030871.8739</v>
      </c>
      <c r="S94" s="120">
        <v>284598.53279999999</v>
      </c>
      <c r="T94" s="120">
        <v>32866013.727600001</v>
      </c>
      <c r="U94" s="114">
        <f t="shared" si="7"/>
        <v>142265005.70429999</v>
      </c>
    </row>
    <row r="95" spans="1:21" ht="24.95" customHeight="1" x14ac:dyDescent="0.25">
      <c r="A95" s="167"/>
      <c r="B95" s="167"/>
      <c r="C95" s="111">
        <v>16</v>
      </c>
      <c r="D95" s="111" t="s">
        <v>159</v>
      </c>
      <c r="E95" s="120">
        <v>95975879.935900003</v>
      </c>
      <c r="F95" s="120">
        <v>0</v>
      </c>
      <c r="G95" s="120">
        <v>6610215.8745999997</v>
      </c>
      <c r="H95" s="120">
        <v>267571.04570000002</v>
      </c>
      <c r="I95" s="120">
        <v>38829312.429300003</v>
      </c>
      <c r="J95" s="114">
        <f t="shared" si="6"/>
        <v>141682979.28549999</v>
      </c>
      <c r="K95" s="109"/>
      <c r="L95" s="166"/>
      <c r="M95" s="167"/>
      <c r="N95" s="115">
        <v>11</v>
      </c>
      <c r="O95" s="111" t="s">
        <v>59</v>
      </c>
      <c r="P95" s="120">
        <v>89862962.606900007</v>
      </c>
      <c r="Q95" s="113">
        <v>0</v>
      </c>
      <c r="R95" s="120">
        <v>6189196.5186000001</v>
      </c>
      <c r="S95" s="120">
        <v>250528.8505</v>
      </c>
      <c r="T95" s="120">
        <v>30724960.365800001</v>
      </c>
      <c r="U95" s="114">
        <f t="shared" si="7"/>
        <v>127027648.3418</v>
      </c>
    </row>
    <row r="96" spans="1:21" ht="24.95" customHeight="1" x14ac:dyDescent="0.25">
      <c r="A96" s="167"/>
      <c r="B96" s="167"/>
      <c r="C96" s="111">
        <v>17</v>
      </c>
      <c r="D96" s="111" t="s">
        <v>160</v>
      </c>
      <c r="E96" s="120">
        <v>80401277.366400003</v>
      </c>
      <c r="F96" s="120">
        <v>0</v>
      </c>
      <c r="G96" s="120">
        <v>5537535.0592</v>
      </c>
      <c r="H96" s="120">
        <v>224150.62909999999</v>
      </c>
      <c r="I96" s="120">
        <v>31804764.6149</v>
      </c>
      <c r="J96" s="114">
        <f t="shared" si="6"/>
        <v>117967727.66960001</v>
      </c>
      <c r="K96" s="109"/>
      <c r="L96" s="166"/>
      <c r="M96" s="167"/>
      <c r="N96" s="115">
        <v>12</v>
      </c>
      <c r="O96" s="111" t="s">
        <v>542</v>
      </c>
      <c r="P96" s="120">
        <v>114728698.5705</v>
      </c>
      <c r="Q96" s="113">
        <v>0</v>
      </c>
      <c r="R96" s="120">
        <v>7901792.2531000003</v>
      </c>
      <c r="S96" s="120">
        <v>319852.0073</v>
      </c>
      <c r="T96" s="120">
        <v>36475861.869900003</v>
      </c>
      <c r="U96" s="114">
        <f t="shared" si="7"/>
        <v>159426204.7008</v>
      </c>
    </row>
    <row r="97" spans="1:21" ht="24.95" customHeight="1" x14ac:dyDescent="0.25">
      <c r="A97" s="167"/>
      <c r="B97" s="167"/>
      <c r="C97" s="111">
        <v>18</v>
      </c>
      <c r="D97" s="111" t="s">
        <v>161</v>
      </c>
      <c r="E97" s="120">
        <v>83310366.799999997</v>
      </c>
      <c r="F97" s="120">
        <v>0</v>
      </c>
      <c r="G97" s="120">
        <v>5737894.8700999999</v>
      </c>
      <c r="H97" s="120">
        <v>232260.8762</v>
      </c>
      <c r="I97" s="120">
        <v>32654055.395300001</v>
      </c>
      <c r="J97" s="114">
        <f t="shared" si="6"/>
        <v>121934577.94160001</v>
      </c>
      <c r="K97" s="109"/>
      <c r="L97" s="166"/>
      <c r="M97" s="167"/>
      <c r="N97" s="115">
        <v>13</v>
      </c>
      <c r="O97" s="111" t="s">
        <v>543</v>
      </c>
      <c r="P97" s="120">
        <v>75727788.240199998</v>
      </c>
      <c r="Q97" s="113">
        <v>0</v>
      </c>
      <c r="R97" s="120">
        <v>5215654.4780999999</v>
      </c>
      <c r="S97" s="120">
        <v>211121.41409999999</v>
      </c>
      <c r="T97" s="120">
        <v>25517402.059</v>
      </c>
      <c r="U97" s="114">
        <f t="shared" si="7"/>
        <v>106671966.19140001</v>
      </c>
    </row>
    <row r="98" spans="1:21" ht="24.95" customHeight="1" x14ac:dyDescent="0.25">
      <c r="A98" s="167"/>
      <c r="B98" s="167"/>
      <c r="C98" s="111">
        <v>19</v>
      </c>
      <c r="D98" s="111" t="s">
        <v>162</v>
      </c>
      <c r="E98" s="120">
        <v>89968122.396400005</v>
      </c>
      <c r="F98" s="120">
        <v>0</v>
      </c>
      <c r="G98" s="120">
        <v>6196439.2643999998</v>
      </c>
      <c r="H98" s="120">
        <v>250822.02540000001</v>
      </c>
      <c r="I98" s="120">
        <v>35244174.880500004</v>
      </c>
      <c r="J98" s="114">
        <f t="shared" si="6"/>
        <v>131659558.56670001</v>
      </c>
      <c r="K98" s="109"/>
      <c r="L98" s="166"/>
      <c r="M98" s="167"/>
      <c r="N98" s="115">
        <v>14</v>
      </c>
      <c r="O98" s="111" t="s">
        <v>544</v>
      </c>
      <c r="P98" s="120">
        <v>110096833.5169</v>
      </c>
      <c r="Q98" s="113">
        <v>0</v>
      </c>
      <c r="R98" s="120">
        <v>7582778.4767000005</v>
      </c>
      <c r="S98" s="120">
        <v>306938.83600000001</v>
      </c>
      <c r="T98" s="120">
        <v>36251799.831299998</v>
      </c>
      <c r="U98" s="114">
        <f t="shared" si="7"/>
        <v>154238350.6609</v>
      </c>
    </row>
    <row r="99" spans="1:21" ht="24.95" customHeight="1" x14ac:dyDescent="0.25">
      <c r="A99" s="167"/>
      <c r="B99" s="167"/>
      <c r="C99" s="111">
        <v>20</v>
      </c>
      <c r="D99" s="111" t="s">
        <v>163</v>
      </c>
      <c r="E99" s="120">
        <v>91045465.041099995</v>
      </c>
      <c r="F99" s="120">
        <v>0</v>
      </c>
      <c r="G99" s="120">
        <v>6270639.8600000003</v>
      </c>
      <c r="H99" s="120">
        <v>253825.5477</v>
      </c>
      <c r="I99" s="120">
        <v>36316150.862999998</v>
      </c>
      <c r="J99" s="114">
        <f t="shared" si="6"/>
        <v>133886081.3118</v>
      </c>
      <c r="K99" s="109"/>
      <c r="L99" s="166"/>
      <c r="M99" s="167"/>
      <c r="N99" s="115">
        <v>15</v>
      </c>
      <c r="O99" s="111" t="s">
        <v>545</v>
      </c>
      <c r="P99" s="120">
        <v>73518302.3178</v>
      </c>
      <c r="Q99" s="113">
        <v>0</v>
      </c>
      <c r="R99" s="120">
        <v>5063478.9634999996</v>
      </c>
      <c r="S99" s="120">
        <v>204961.59080000001</v>
      </c>
      <c r="T99" s="120">
        <v>25197468.714699998</v>
      </c>
      <c r="U99" s="114">
        <f t="shared" si="7"/>
        <v>103984211.58679999</v>
      </c>
    </row>
    <row r="100" spans="1:21" ht="24.95" customHeight="1" x14ac:dyDescent="0.25">
      <c r="A100" s="167"/>
      <c r="B100" s="167"/>
      <c r="C100" s="111">
        <v>21</v>
      </c>
      <c r="D100" s="111" t="s">
        <v>164</v>
      </c>
      <c r="E100" s="120">
        <v>87417053.8028</v>
      </c>
      <c r="F100" s="120">
        <v>0</v>
      </c>
      <c r="G100" s="120">
        <v>6020737.6805999996</v>
      </c>
      <c r="H100" s="120">
        <v>243709.90410000001</v>
      </c>
      <c r="I100" s="120">
        <v>34927067.674400002</v>
      </c>
      <c r="J100" s="114">
        <f t="shared" si="6"/>
        <v>128608569.0619</v>
      </c>
      <c r="K100" s="109"/>
      <c r="L100" s="166"/>
      <c r="M100" s="167"/>
      <c r="N100" s="115">
        <v>16</v>
      </c>
      <c r="O100" s="111" t="s">
        <v>546</v>
      </c>
      <c r="P100" s="120">
        <v>106584783.36849999</v>
      </c>
      <c r="Q100" s="113">
        <v>0</v>
      </c>
      <c r="R100" s="120">
        <v>7340890.5184000004</v>
      </c>
      <c r="S100" s="120">
        <v>297147.59539999999</v>
      </c>
      <c r="T100" s="120">
        <v>36819201.436300002</v>
      </c>
      <c r="U100" s="114">
        <f t="shared" si="7"/>
        <v>151042022.91859999</v>
      </c>
    </row>
    <row r="101" spans="1:21" ht="24.95" customHeight="1" x14ac:dyDescent="0.25">
      <c r="A101" s="111"/>
      <c r="B101" s="168" t="s">
        <v>856</v>
      </c>
      <c r="C101" s="168"/>
      <c r="D101" s="168"/>
      <c r="E101" s="116">
        <f>SUM(E80:E100)</f>
        <v>1971954737.9408998</v>
      </c>
      <c r="F101" s="116">
        <f t="shared" ref="F101:J101" si="10">SUM(F80:F100)</f>
        <v>0</v>
      </c>
      <c r="G101" s="116">
        <f t="shared" si="10"/>
        <v>135815858.33270001</v>
      </c>
      <c r="H101" s="116">
        <f t="shared" si="10"/>
        <v>5497610.3545999983</v>
      </c>
      <c r="I101" s="116">
        <f t="shared" si="10"/>
        <v>780818773.52049994</v>
      </c>
      <c r="J101" s="116">
        <f t="shared" si="10"/>
        <v>2894086980.1487002</v>
      </c>
      <c r="K101" s="109"/>
      <c r="L101" s="166"/>
      <c r="M101" s="167"/>
      <c r="N101" s="115">
        <v>17</v>
      </c>
      <c r="O101" s="111" t="s">
        <v>547</v>
      </c>
      <c r="P101" s="120">
        <v>133301539.88429999</v>
      </c>
      <c r="Q101" s="113">
        <v>0</v>
      </c>
      <c r="R101" s="120">
        <v>9180972.9241000004</v>
      </c>
      <c r="S101" s="120">
        <v>371631.21029999998</v>
      </c>
      <c r="T101" s="120">
        <v>45533924.862000003</v>
      </c>
      <c r="U101" s="114">
        <f t="shared" si="7"/>
        <v>188388068.88069999</v>
      </c>
    </row>
    <row r="102" spans="1:21" ht="24.95" customHeight="1" x14ac:dyDescent="0.25">
      <c r="A102" s="167">
        <v>5</v>
      </c>
      <c r="B102" s="167" t="s">
        <v>42</v>
      </c>
      <c r="C102" s="111">
        <v>1</v>
      </c>
      <c r="D102" s="111" t="s">
        <v>165</v>
      </c>
      <c r="E102" s="120">
        <v>147394603.37110001</v>
      </c>
      <c r="F102" s="120">
        <v>0</v>
      </c>
      <c r="G102" s="120">
        <v>10151614.6316</v>
      </c>
      <c r="H102" s="120">
        <v>410921.24589999998</v>
      </c>
      <c r="I102" s="120">
        <v>46489541.084899999</v>
      </c>
      <c r="J102" s="114">
        <f t="shared" si="6"/>
        <v>204446680.3335</v>
      </c>
      <c r="K102" s="109"/>
      <c r="L102" s="166"/>
      <c r="M102" s="167"/>
      <c r="N102" s="115">
        <v>18</v>
      </c>
      <c r="O102" s="111" t="s">
        <v>548</v>
      </c>
      <c r="P102" s="120">
        <v>100692851.7414</v>
      </c>
      <c r="Q102" s="113">
        <v>0</v>
      </c>
      <c r="R102" s="120">
        <v>6935091.2697000001</v>
      </c>
      <c r="S102" s="120">
        <v>280721.48599999998</v>
      </c>
      <c r="T102" s="120">
        <v>33931685.2478</v>
      </c>
      <c r="U102" s="114">
        <f t="shared" si="7"/>
        <v>141840349.74490002</v>
      </c>
    </row>
    <row r="103" spans="1:21" ht="24.95" customHeight="1" x14ac:dyDescent="0.25">
      <c r="A103" s="167"/>
      <c r="B103" s="167"/>
      <c r="C103" s="111">
        <v>2</v>
      </c>
      <c r="D103" s="111" t="s">
        <v>42</v>
      </c>
      <c r="E103" s="120">
        <v>177994507.373</v>
      </c>
      <c r="F103" s="120">
        <v>0</v>
      </c>
      <c r="G103" s="120">
        <v>12259143.8497</v>
      </c>
      <c r="H103" s="120">
        <v>496230.68320000003</v>
      </c>
      <c r="I103" s="120">
        <v>58401786.326899998</v>
      </c>
      <c r="J103" s="114">
        <f t="shared" si="6"/>
        <v>249151668.23280001</v>
      </c>
      <c r="K103" s="109"/>
      <c r="L103" s="166"/>
      <c r="M103" s="167"/>
      <c r="N103" s="115">
        <v>19</v>
      </c>
      <c r="O103" s="111" t="s">
        <v>549</v>
      </c>
      <c r="P103" s="120">
        <v>95340618.259299994</v>
      </c>
      <c r="Q103" s="113">
        <v>0</v>
      </c>
      <c r="R103" s="120">
        <v>6566463.0398000004</v>
      </c>
      <c r="S103" s="120">
        <v>265800.00040000002</v>
      </c>
      <c r="T103" s="120">
        <v>30181617.1686</v>
      </c>
      <c r="U103" s="114">
        <f t="shared" si="7"/>
        <v>132354498.46810001</v>
      </c>
    </row>
    <row r="104" spans="1:21" ht="24.95" customHeight="1" x14ac:dyDescent="0.25">
      <c r="A104" s="167"/>
      <c r="B104" s="167"/>
      <c r="C104" s="111">
        <v>3</v>
      </c>
      <c r="D104" s="111" t="s">
        <v>166</v>
      </c>
      <c r="E104" s="120">
        <v>77845268.864600003</v>
      </c>
      <c r="F104" s="120">
        <v>0</v>
      </c>
      <c r="G104" s="120">
        <v>5361493.2456</v>
      </c>
      <c r="H104" s="120">
        <v>217024.7359</v>
      </c>
      <c r="I104" s="120">
        <v>28720450.386500001</v>
      </c>
      <c r="J104" s="114">
        <f t="shared" si="6"/>
        <v>112144237.2326</v>
      </c>
      <c r="K104" s="109"/>
      <c r="L104" s="166"/>
      <c r="M104" s="167"/>
      <c r="N104" s="115">
        <v>20</v>
      </c>
      <c r="O104" s="111" t="s">
        <v>550</v>
      </c>
      <c r="P104" s="120">
        <v>102228193.04000001</v>
      </c>
      <c r="Q104" s="113">
        <v>0</v>
      </c>
      <c r="R104" s="120">
        <v>7040835.9363000002</v>
      </c>
      <c r="S104" s="120">
        <v>285001.86229999998</v>
      </c>
      <c r="T104" s="120">
        <v>33125221.331799999</v>
      </c>
      <c r="U104" s="114">
        <f t="shared" si="7"/>
        <v>142679252.17039999</v>
      </c>
    </row>
    <row r="105" spans="1:21" ht="24.95" customHeight="1" x14ac:dyDescent="0.25">
      <c r="A105" s="167"/>
      <c r="B105" s="167"/>
      <c r="C105" s="111">
        <v>4</v>
      </c>
      <c r="D105" s="111" t="s">
        <v>167</v>
      </c>
      <c r="E105" s="120">
        <v>92000388.939500004</v>
      </c>
      <c r="F105" s="120">
        <v>0</v>
      </c>
      <c r="G105" s="120">
        <v>6336409.0212000003</v>
      </c>
      <c r="H105" s="120">
        <v>256487.7789</v>
      </c>
      <c r="I105" s="120">
        <v>33554378.721999999</v>
      </c>
      <c r="J105" s="114">
        <f t="shared" si="6"/>
        <v>132147664.46160001</v>
      </c>
      <c r="K105" s="109"/>
      <c r="L105" s="166"/>
      <c r="M105" s="167"/>
      <c r="N105" s="115">
        <v>21</v>
      </c>
      <c r="O105" s="111" t="s">
        <v>551</v>
      </c>
      <c r="P105" s="120">
        <v>100026756.2789</v>
      </c>
      <c r="Q105" s="113">
        <v>0</v>
      </c>
      <c r="R105" s="120">
        <v>6889214.7972999997</v>
      </c>
      <c r="S105" s="120">
        <v>278864.4792</v>
      </c>
      <c r="T105" s="120">
        <v>32482238.644499999</v>
      </c>
      <c r="U105" s="114">
        <f t="shared" si="7"/>
        <v>139677074.1999</v>
      </c>
    </row>
    <row r="106" spans="1:21" ht="24.95" customHeight="1" x14ac:dyDescent="0.25">
      <c r="A106" s="167"/>
      <c r="B106" s="167"/>
      <c r="C106" s="111">
        <v>5</v>
      </c>
      <c r="D106" s="111" t="s">
        <v>168</v>
      </c>
      <c r="E106" s="120">
        <v>116706282.2148</v>
      </c>
      <c r="F106" s="120">
        <v>0</v>
      </c>
      <c r="G106" s="120">
        <v>8037995.7951999996</v>
      </c>
      <c r="H106" s="120">
        <v>325365.31050000002</v>
      </c>
      <c r="I106" s="120">
        <v>40849801.019100003</v>
      </c>
      <c r="J106" s="114">
        <f t="shared" si="6"/>
        <v>165919444.3396</v>
      </c>
      <c r="K106" s="109"/>
      <c r="L106" s="110"/>
      <c r="M106" s="168" t="s">
        <v>874</v>
      </c>
      <c r="N106" s="168"/>
      <c r="O106" s="168"/>
      <c r="P106" s="116">
        <f>SUM(P85:P105)</f>
        <v>2126171584.2965</v>
      </c>
      <c r="Q106" s="116">
        <f t="shared" ref="Q106:U106" si="11">SUM(Q85:Q105)</f>
        <v>0</v>
      </c>
      <c r="R106" s="116">
        <f t="shared" si="11"/>
        <v>146437346.21740001</v>
      </c>
      <c r="S106" s="116">
        <f t="shared" si="11"/>
        <v>5927551.3238000013</v>
      </c>
      <c r="T106" s="116">
        <f t="shared" si="11"/>
        <v>706427235.2931999</v>
      </c>
      <c r="U106" s="116">
        <f t="shared" si="11"/>
        <v>2984963717.1309009</v>
      </c>
    </row>
    <row r="107" spans="1:21" ht="24.95" customHeight="1" x14ac:dyDescent="0.25">
      <c r="A107" s="167"/>
      <c r="B107" s="167"/>
      <c r="C107" s="111">
        <v>6</v>
      </c>
      <c r="D107" s="111" t="s">
        <v>169</v>
      </c>
      <c r="E107" s="120">
        <v>77281121.725299999</v>
      </c>
      <c r="F107" s="120">
        <v>0</v>
      </c>
      <c r="G107" s="120">
        <v>5322638.3334999997</v>
      </c>
      <c r="H107" s="120">
        <v>215451.95069999999</v>
      </c>
      <c r="I107" s="120">
        <v>29135530.385600001</v>
      </c>
      <c r="J107" s="114">
        <f t="shared" si="6"/>
        <v>111954742.3951</v>
      </c>
      <c r="K107" s="109"/>
      <c r="L107" s="166">
        <v>23</v>
      </c>
      <c r="M107" s="167" t="s">
        <v>60</v>
      </c>
      <c r="N107" s="115">
        <v>1</v>
      </c>
      <c r="O107" s="111" t="s">
        <v>552</v>
      </c>
      <c r="P107" s="120">
        <v>86388358.661899999</v>
      </c>
      <c r="Q107" s="113">
        <v>0</v>
      </c>
      <c r="R107" s="120">
        <v>5949887.6195999999</v>
      </c>
      <c r="S107" s="120">
        <v>240842.0061</v>
      </c>
      <c r="T107" s="120">
        <v>31550732.2766</v>
      </c>
      <c r="U107" s="114">
        <f t="shared" si="7"/>
        <v>124129820.5642</v>
      </c>
    </row>
    <row r="108" spans="1:21" ht="24.95" customHeight="1" x14ac:dyDescent="0.25">
      <c r="A108" s="167"/>
      <c r="B108" s="167"/>
      <c r="C108" s="111">
        <v>7</v>
      </c>
      <c r="D108" s="111" t="s">
        <v>170</v>
      </c>
      <c r="E108" s="120">
        <v>123292131.5354</v>
      </c>
      <c r="F108" s="120">
        <v>0</v>
      </c>
      <c r="G108" s="120">
        <v>8491587.7368000001</v>
      </c>
      <c r="H108" s="120">
        <v>343725.99229999998</v>
      </c>
      <c r="I108" s="120">
        <v>43370933.744599998</v>
      </c>
      <c r="J108" s="114">
        <f t="shared" si="6"/>
        <v>175498379.00910002</v>
      </c>
      <c r="K108" s="109"/>
      <c r="L108" s="166"/>
      <c r="M108" s="167"/>
      <c r="N108" s="115">
        <v>2</v>
      </c>
      <c r="O108" s="111" t="s">
        <v>553</v>
      </c>
      <c r="P108" s="120">
        <v>142060647.76120001</v>
      </c>
      <c r="Q108" s="113">
        <v>0</v>
      </c>
      <c r="R108" s="120">
        <v>9784245.2667999994</v>
      </c>
      <c r="S108" s="120">
        <v>396050.71710000001</v>
      </c>
      <c r="T108" s="120">
        <v>37567073.382200003</v>
      </c>
      <c r="U108" s="114">
        <f t="shared" si="7"/>
        <v>189808017.12729999</v>
      </c>
    </row>
    <row r="109" spans="1:21" ht="24.95" customHeight="1" x14ac:dyDescent="0.25">
      <c r="A109" s="167"/>
      <c r="B109" s="167"/>
      <c r="C109" s="111">
        <v>8</v>
      </c>
      <c r="D109" s="111" t="s">
        <v>171</v>
      </c>
      <c r="E109" s="120">
        <v>124459813.5421</v>
      </c>
      <c r="F109" s="120">
        <v>0</v>
      </c>
      <c r="G109" s="120">
        <v>8572010.3402999993</v>
      </c>
      <c r="H109" s="120">
        <v>346981.37160000001</v>
      </c>
      <c r="I109" s="120">
        <v>40767987.9397</v>
      </c>
      <c r="J109" s="114">
        <f t="shared" si="6"/>
        <v>174146793.19369999</v>
      </c>
      <c r="K109" s="109"/>
      <c r="L109" s="166"/>
      <c r="M109" s="167"/>
      <c r="N109" s="115">
        <v>3</v>
      </c>
      <c r="O109" s="111" t="s">
        <v>554</v>
      </c>
      <c r="P109" s="120">
        <v>108880569.2404</v>
      </c>
      <c r="Q109" s="113">
        <v>0</v>
      </c>
      <c r="R109" s="120">
        <v>7499009.8315000003</v>
      </c>
      <c r="S109" s="120">
        <v>303548.01419999998</v>
      </c>
      <c r="T109" s="120">
        <v>36988077.363799997</v>
      </c>
      <c r="U109" s="114">
        <f t="shared" si="7"/>
        <v>153671204.4499</v>
      </c>
    </row>
    <row r="110" spans="1:21" ht="24.95" customHeight="1" x14ac:dyDescent="0.25">
      <c r="A110" s="167"/>
      <c r="B110" s="167"/>
      <c r="C110" s="111">
        <v>9</v>
      </c>
      <c r="D110" s="111" t="s">
        <v>172</v>
      </c>
      <c r="E110" s="120">
        <v>87543703.110400006</v>
      </c>
      <c r="F110" s="120">
        <v>0</v>
      </c>
      <c r="G110" s="120">
        <v>6029460.4896</v>
      </c>
      <c r="H110" s="120">
        <v>244062.9896</v>
      </c>
      <c r="I110" s="120">
        <v>33992575.082800001</v>
      </c>
      <c r="J110" s="114">
        <f t="shared" si="6"/>
        <v>127809801.67240001</v>
      </c>
      <c r="K110" s="109"/>
      <c r="L110" s="166"/>
      <c r="M110" s="167"/>
      <c r="N110" s="115">
        <v>4</v>
      </c>
      <c r="O110" s="111" t="s">
        <v>50</v>
      </c>
      <c r="P110" s="120">
        <v>66305844.473899998</v>
      </c>
      <c r="Q110" s="113">
        <v>0</v>
      </c>
      <c r="R110" s="120">
        <v>4566730.1618999997</v>
      </c>
      <c r="S110" s="120">
        <v>184853.9878</v>
      </c>
      <c r="T110" s="120">
        <v>26363319.263099998</v>
      </c>
      <c r="U110" s="114">
        <f t="shared" si="7"/>
        <v>97420747.886700004</v>
      </c>
    </row>
    <row r="111" spans="1:21" ht="24.95" customHeight="1" x14ac:dyDescent="0.25">
      <c r="A111" s="167"/>
      <c r="B111" s="167"/>
      <c r="C111" s="111">
        <v>10</v>
      </c>
      <c r="D111" s="111" t="s">
        <v>173</v>
      </c>
      <c r="E111" s="120">
        <v>100263089.4313</v>
      </c>
      <c r="F111" s="120">
        <v>0</v>
      </c>
      <c r="G111" s="120">
        <v>6905491.9407000002</v>
      </c>
      <c r="H111" s="120">
        <v>279523.35220000002</v>
      </c>
      <c r="I111" s="120">
        <v>39284482.747100003</v>
      </c>
      <c r="J111" s="114">
        <f t="shared" si="6"/>
        <v>146732587.47130001</v>
      </c>
      <c r="K111" s="109"/>
      <c r="L111" s="166"/>
      <c r="M111" s="167"/>
      <c r="N111" s="115">
        <v>5</v>
      </c>
      <c r="O111" s="111" t="s">
        <v>555</v>
      </c>
      <c r="P111" s="120">
        <v>115047559.7164</v>
      </c>
      <c r="Q111" s="113">
        <v>0</v>
      </c>
      <c r="R111" s="120">
        <v>7923753.4063999997</v>
      </c>
      <c r="S111" s="120">
        <v>320740.95990000002</v>
      </c>
      <c r="T111" s="120">
        <v>37319460.191299997</v>
      </c>
      <c r="U111" s="114">
        <f t="shared" si="7"/>
        <v>160611514.27399999</v>
      </c>
    </row>
    <row r="112" spans="1:21" ht="24.95" customHeight="1" x14ac:dyDescent="0.25">
      <c r="A112" s="167"/>
      <c r="B112" s="167"/>
      <c r="C112" s="111">
        <v>11</v>
      </c>
      <c r="D112" s="111" t="s">
        <v>174</v>
      </c>
      <c r="E112" s="120">
        <v>77580408.364800006</v>
      </c>
      <c r="F112" s="120">
        <v>0</v>
      </c>
      <c r="G112" s="120">
        <v>5343251.3176999995</v>
      </c>
      <c r="H112" s="120">
        <v>216286.3316</v>
      </c>
      <c r="I112" s="120">
        <v>31160204.822999999</v>
      </c>
      <c r="J112" s="114">
        <f t="shared" si="6"/>
        <v>114300150.8371</v>
      </c>
      <c r="K112" s="109"/>
      <c r="L112" s="166"/>
      <c r="M112" s="167"/>
      <c r="N112" s="115">
        <v>6</v>
      </c>
      <c r="O112" s="111" t="s">
        <v>556</v>
      </c>
      <c r="P112" s="120">
        <v>98881914.381600007</v>
      </c>
      <c r="Q112" s="113">
        <v>0</v>
      </c>
      <c r="R112" s="120">
        <v>6810365.2770999996</v>
      </c>
      <c r="S112" s="120">
        <v>275672.7758</v>
      </c>
      <c r="T112" s="120">
        <v>37193950.6664</v>
      </c>
      <c r="U112" s="114">
        <f t="shared" si="7"/>
        <v>143161903.10089999</v>
      </c>
    </row>
    <row r="113" spans="1:21" ht="24.95" customHeight="1" x14ac:dyDescent="0.25">
      <c r="A113" s="167"/>
      <c r="B113" s="167"/>
      <c r="C113" s="111">
        <v>12</v>
      </c>
      <c r="D113" s="111" t="s">
        <v>175</v>
      </c>
      <c r="E113" s="120">
        <v>120141346.5759</v>
      </c>
      <c r="F113" s="120">
        <v>0</v>
      </c>
      <c r="G113" s="120">
        <v>8274581.4559000004</v>
      </c>
      <c r="H113" s="120">
        <v>334941.92249999999</v>
      </c>
      <c r="I113" s="120">
        <v>44065294.176200002</v>
      </c>
      <c r="J113" s="114">
        <f t="shared" si="6"/>
        <v>172816164.13050002</v>
      </c>
      <c r="K113" s="109"/>
      <c r="L113" s="166"/>
      <c r="M113" s="167"/>
      <c r="N113" s="115">
        <v>7</v>
      </c>
      <c r="O113" s="111" t="s">
        <v>557</v>
      </c>
      <c r="P113" s="120">
        <v>99947586.401099995</v>
      </c>
      <c r="Q113" s="113">
        <v>0</v>
      </c>
      <c r="R113" s="120">
        <v>6883762.0733000003</v>
      </c>
      <c r="S113" s="120">
        <v>278643.76160000003</v>
      </c>
      <c r="T113" s="120">
        <v>37511420.197899997</v>
      </c>
      <c r="U113" s="114">
        <f t="shared" si="7"/>
        <v>144621412.4339</v>
      </c>
    </row>
    <row r="114" spans="1:21" ht="24.95" customHeight="1" x14ac:dyDescent="0.25">
      <c r="A114" s="167"/>
      <c r="B114" s="167"/>
      <c r="C114" s="111">
        <v>13</v>
      </c>
      <c r="D114" s="111" t="s">
        <v>176</v>
      </c>
      <c r="E114" s="120">
        <v>98810523.984699994</v>
      </c>
      <c r="F114" s="120">
        <v>0</v>
      </c>
      <c r="G114" s="120">
        <v>6805448.3548999997</v>
      </c>
      <c r="H114" s="120">
        <v>275473.74660000001</v>
      </c>
      <c r="I114" s="120">
        <v>33314954.0856</v>
      </c>
      <c r="J114" s="114">
        <f t="shared" si="6"/>
        <v>139206400.17179999</v>
      </c>
      <c r="K114" s="109"/>
      <c r="L114" s="166"/>
      <c r="M114" s="167"/>
      <c r="N114" s="115">
        <v>8</v>
      </c>
      <c r="O114" s="111" t="s">
        <v>558</v>
      </c>
      <c r="P114" s="120">
        <v>117860132.53489999</v>
      </c>
      <c r="Q114" s="113">
        <v>0</v>
      </c>
      <c r="R114" s="120">
        <v>8117465.7589999996</v>
      </c>
      <c r="S114" s="120">
        <v>328582.12849999999</v>
      </c>
      <c r="T114" s="120">
        <v>48814161.621299997</v>
      </c>
      <c r="U114" s="114">
        <f t="shared" si="7"/>
        <v>175120342.04369998</v>
      </c>
    </row>
    <row r="115" spans="1:21" ht="24.95" customHeight="1" x14ac:dyDescent="0.25">
      <c r="A115" s="167"/>
      <c r="B115" s="167"/>
      <c r="C115" s="111">
        <v>14</v>
      </c>
      <c r="D115" s="111" t="s">
        <v>177</v>
      </c>
      <c r="E115" s="120">
        <v>115379622.479</v>
      </c>
      <c r="F115" s="120">
        <v>0</v>
      </c>
      <c r="G115" s="120">
        <v>7946623.8041000003</v>
      </c>
      <c r="H115" s="120">
        <v>321666.71730000002</v>
      </c>
      <c r="I115" s="120">
        <v>41711410.863799997</v>
      </c>
      <c r="J115" s="114">
        <f t="shared" si="6"/>
        <v>165359323.8642</v>
      </c>
      <c r="K115" s="109"/>
      <c r="L115" s="166"/>
      <c r="M115" s="167"/>
      <c r="N115" s="115">
        <v>9</v>
      </c>
      <c r="O115" s="111" t="s">
        <v>559</v>
      </c>
      <c r="P115" s="120">
        <v>85205148.783800006</v>
      </c>
      <c r="Q115" s="113">
        <v>0</v>
      </c>
      <c r="R115" s="120">
        <v>5868395.5537999999</v>
      </c>
      <c r="S115" s="120">
        <v>237543.33670000001</v>
      </c>
      <c r="T115" s="120">
        <v>33157645.506700002</v>
      </c>
      <c r="U115" s="114">
        <f t="shared" si="7"/>
        <v>124468733.18100002</v>
      </c>
    </row>
    <row r="116" spans="1:21" ht="24.95" customHeight="1" x14ac:dyDescent="0.25">
      <c r="A116" s="167"/>
      <c r="B116" s="167"/>
      <c r="C116" s="111">
        <v>15</v>
      </c>
      <c r="D116" s="111" t="s">
        <v>178</v>
      </c>
      <c r="E116" s="120">
        <v>147856434.23089999</v>
      </c>
      <c r="F116" s="120">
        <v>0</v>
      </c>
      <c r="G116" s="120">
        <v>10183422.640900001</v>
      </c>
      <c r="H116" s="120">
        <v>412208.78360000002</v>
      </c>
      <c r="I116" s="120">
        <v>50675704.037600003</v>
      </c>
      <c r="J116" s="114">
        <f t="shared" si="6"/>
        <v>209127769.69300002</v>
      </c>
      <c r="K116" s="109"/>
      <c r="L116" s="166"/>
      <c r="M116" s="167"/>
      <c r="N116" s="115">
        <v>10</v>
      </c>
      <c r="O116" s="111" t="s">
        <v>560</v>
      </c>
      <c r="P116" s="120">
        <v>113308114.51289999</v>
      </c>
      <c r="Q116" s="113">
        <v>0</v>
      </c>
      <c r="R116" s="120">
        <v>7803951.3446000004</v>
      </c>
      <c r="S116" s="120">
        <v>315891.5626</v>
      </c>
      <c r="T116" s="120">
        <v>31386164.071699999</v>
      </c>
      <c r="U116" s="114">
        <f t="shared" si="7"/>
        <v>152814121.49180001</v>
      </c>
    </row>
    <row r="117" spans="1:21" ht="24.95" customHeight="1" x14ac:dyDescent="0.25">
      <c r="A117" s="167"/>
      <c r="B117" s="167"/>
      <c r="C117" s="111">
        <v>16</v>
      </c>
      <c r="D117" s="111" t="s">
        <v>179</v>
      </c>
      <c r="E117" s="120">
        <v>110845032.5044</v>
      </c>
      <c r="F117" s="120">
        <v>0</v>
      </c>
      <c r="G117" s="120">
        <v>7634309.7242000001</v>
      </c>
      <c r="H117" s="120">
        <v>309024.73910000001</v>
      </c>
      <c r="I117" s="120">
        <v>39575647.453199998</v>
      </c>
      <c r="J117" s="114">
        <f t="shared" si="6"/>
        <v>158364014.42089999</v>
      </c>
      <c r="K117" s="109"/>
      <c r="L117" s="166"/>
      <c r="M117" s="167"/>
      <c r="N117" s="115">
        <v>11</v>
      </c>
      <c r="O117" s="111" t="s">
        <v>561</v>
      </c>
      <c r="P117" s="120">
        <v>89822668.408500001</v>
      </c>
      <c r="Q117" s="113">
        <v>0</v>
      </c>
      <c r="R117" s="120">
        <v>6186421.3071999997</v>
      </c>
      <c r="S117" s="120">
        <v>250416.51430000001</v>
      </c>
      <c r="T117" s="120">
        <v>30272230.8057</v>
      </c>
      <c r="U117" s="114">
        <f t="shared" si="7"/>
        <v>126531737.03570001</v>
      </c>
    </row>
    <row r="118" spans="1:21" ht="24.95" customHeight="1" x14ac:dyDescent="0.25">
      <c r="A118" s="167"/>
      <c r="B118" s="167"/>
      <c r="C118" s="111">
        <v>17</v>
      </c>
      <c r="D118" s="111" t="s">
        <v>180</v>
      </c>
      <c r="E118" s="120">
        <v>109024588.69670001</v>
      </c>
      <c r="F118" s="120">
        <v>0</v>
      </c>
      <c r="G118" s="120">
        <v>7508928.9872000003</v>
      </c>
      <c r="H118" s="120">
        <v>303949.52590000001</v>
      </c>
      <c r="I118" s="120">
        <v>38559252.189800002</v>
      </c>
      <c r="J118" s="114">
        <f t="shared" si="6"/>
        <v>155396719.39960003</v>
      </c>
      <c r="K118" s="109"/>
      <c r="L118" s="166"/>
      <c r="M118" s="167"/>
      <c r="N118" s="115">
        <v>12</v>
      </c>
      <c r="O118" s="111" t="s">
        <v>562</v>
      </c>
      <c r="P118" s="120">
        <v>79783442.698799998</v>
      </c>
      <c r="Q118" s="113">
        <v>0</v>
      </c>
      <c r="R118" s="120">
        <v>5494982.4874</v>
      </c>
      <c r="S118" s="120">
        <v>222428.1685</v>
      </c>
      <c r="T118" s="120">
        <v>28886843.336300001</v>
      </c>
      <c r="U118" s="114">
        <f t="shared" si="7"/>
        <v>114387696.691</v>
      </c>
    </row>
    <row r="119" spans="1:21" ht="24.95" customHeight="1" x14ac:dyDescent="0.25">
      <c r="A119" s="167"/>
      <c r="B119" s="167"/>
      <c r="C119" s="111">
        <v>18</v>
      </c>
      <c r="D119" s="111" t="s">
        <v>181</v>
      </c>
      <c r="E119" s="120">
        <v>153322338.6128</v>
      </c>
      <c r="F119" s="120">
        <v>0</v>
      </c>
      <c r="G119" s="120">
        <v>10559879.8084</v>
      </c>
      <c r="H119" s="120">
        <v>427447.17219999997</v>
      </c>
      <c r="I119" s="120">
        <v>48009858.539999999</v>
      </c>
      <c r="J119" s="114">
        <f t="shared" si="6"/>
        <v>212319524.13339999</v>
      </c>
      <c r="K119" s="109"/>
      <c r="L119" s="166"/>
      <c r="M119" s="167"/>
      <c r="N119" s="115">
        <v>13</v>
      </c>
      <c r="O119" s="111" t="s">
        <v>563</v>
      </c>
      <c r="P119" s="120">
        <v>66756149.550399996</v>
      </c>
      <c r="Q119" s="113">
        <v>0</v>
      </c>
      <c r="R119" s="120">
        <v>4597744.3476999998</v>
      </c>
      <c r="S119" s="120">
        <v>186109.3928</v>
      </c>
      <c r="T119" s="120">
        <v>26563975.079700001</v>
      </c>
      <c r="U119" s="114">
        <f t="shared" si="7"/>
        <v>98103978.370599985</v>
      </c>
    </row>
    <row r="120" spans="1:21" ht="24.95" customHeight="1" x14ac:dyDescent="0.25">
      <c r="A120" s="167"/>
      <c r="B120" s="167"/>
      <c r="C120" s="111">
        <v>19</v>
      </c>
      <c r="D120" s="111" t="s">
        <v>182</v>
      </c>
      <c r="E120" s="120">
        <v>85332772.454999998</v>
      </c>
      <c r="F120" s="120">
        <v>0</v>
      </c>
      <c r="G120" s="120">
        <v>5877185.4708000002</v>
      </c>
      <c r="H120" s="120">
        <v>237899.13860000001</v>
      </c>
      <c r="I120" s="120">
        <v>30930997.7634</v>
      </c>
      <c r="J120" s="114">
        <f t="shared" si="6"/>
        <v>122378854.82780001</v>
      </c>
      <c r="K120" s="109"/>
      <c r="L120" s="166"/>
      <c r="M120" s="167"/>
      <c r="N120" s="115">
        <v>14</v>
      </c>
      <c r="O120" s="111" t="s">
        <v>564</v>
      </c>
      <c r="P120" s="120">
        <v>66473071.353699997</v>
      </c>
      <c r="Q120" s="113">
        <v>0</v>
      </c>
      <c r="R120" s="120">
        <v>4578247.6991999997</v>
      </c>
      <c r="S120" s="120">
        <v>185320.19949999999</v>
      </c>
      <c r="T120" s="120">
        <v>26717528.592</v>
      </c>
      <c r="U120" s="114">
        <f t="shared" si="7"/>
        <v>97954167.844399989</v>
      </c>
    </row>
    <row r="121" spans="1:21" ht="24.95" customHeight="1" x14ac:dyDescent="0.25">
      <c r="A121" s="167"/>
      <c r="B121" s="167"/>
      <c r="C121" s="111">
        <v>20</v>
      </c>
      <c r="D121" s="111" t="s">
        <v>183</v>
      </c>
      <c r="E121" s="120">
        <v>95484874.805099994</v>
      </c>
      <c r="F121" s="120">
        <v>0</v>
      </c>
      <c r="G121" s="120">
        <v>6576398.5247999998</v>
      </c>
      <c r="H121" s="120">
        <v>266202.17310000001</v>
      </c>
      <c r="I121" s="120">
        <v>36491750.887999997</v>
      </c>
      <c r="J121" s="114">
        <f t="shared" si="6"/>
        <v>138819226.39099997</v>
      </c>
      <c r="K121" s="109"/>
      <c r="L121" s="166"/>
      <c r="M121" s="167"/>
      <c r="N121" s="115">
        <v>15</v>
      </c>
      <c r="O121" s="111" t="s">
        <v>565</v>
      </c>
      <c r="P121" s="120">
        <v>75901189.255199999</v>
      </c>
      <c r="Q121" s="113">
        <v>0</v>
      </c>
      <c r="R121" s="120">
        <v>5227597.2510000002</v>
      </c>
      <c r="S121" s="120">
        <v>211604.83859999999</v>
      </c>
      <c r="T121" s="120">
        <v>29218660.954399999</v>
      </c>
      <c r="U121" s="114">
        <f t="shared" si="7"/>
        <v>110559052.2992</v>
      </c>
    </row>
    <row r="122" spans="1:21" ht="24.95" customHeight="1" x14ac:dyDescent="0.25">
      <c r="A122" s="111"/>
      <c r="B122" s="168" t="s">
        <v>857</v>
      </c>
      <c r="C122" s="168"/>
      <c r="D122" s="168"/>
      <c r="E122" s="116">
        <f>SUM(E102:E121)</f>
        <v>2238558852.8168001</v>
      </c>
      <c r="F122" s="116">
        <f t="shared" ref="F122:J122" si="12">SUM(F102:F121)</f>
        <v>0</v>
      </c>
      <c r="G122" s="116">
        <f t="shared" si="12"/>
        <v>154177875.47310001</v>
      </c>
      <c r="H122" s="116">
        <f t="shared" si="12"/>
        <v>6240875.6612999998</v>
      </c>
      <c r="I122" s="116">
        <f t="shared" si="12"/>
        <v>789062542.25980008</v>
      </c>
      <c r="J122" s="116">
        <f t="shared" si="12"/>
        <v>3188040146.2109995</v>
      </c>
      <c r="K122" s="109"/>
      <c r="L122" s="166"/>
      <c r="M122" s="167"/>
      <c r="N122" s="115">
        <v>16</v>
      </c>
      <c r="O122" s="111" t="s">
        <v>566</v>
      </c>
      <c r="P122" s="120">
        <v>91866703.827800006</v>
      </c>
      <c r="Q122" s="113">
        <v>0</v>
      </c>
      <c r="R122" s="120">
        <v>6327201.6301999995</v>
      </c>
      <c r="S122" s="120">
        <v>256115.0784</v>
      </c>
      <c r="T122" s="120">
        <v>30527670.2256</v>
      </c>
      <c r="U122" s="114">
        <f t="shared" si="7"/>
        <v>128977690.76200001</v>
      </c>
    </row>
    <row r="123" spans="1:21" ht="24.95" customHeight="1" x14ac:dyDescent="0.25">
      <c r="A123" s="167">
        <v>6</v>
      </c>
      <c r="B123" s="167" t="s">
        <v>43</v>
      </c>
      <c r="C123" s="111">
        <v>1</v>
      </c>
      <c r="D123" s="111" t="s">
        <v>184</v>
      </c>
      <c r="E123" s="120">
        <v>108430165.5812</v>
      </c>
      <c r="F123" s="120">
        <v>0</v>
      </c>
      <c r="G123" s="120">
        <v>7467988.8561000004</v>
      </c>
      <c r="H123" s="120">
        <v>302292.33439999999</v>
      </c>
      <c r="I123" s="120">
        <v>37824997.325499997</v>
      </c>
      <c r="J123" s="114">
        <f t="shared" si="6"/>
        <v>154025444.09719998</v>
      </c>
      <c r="K123" s="109"/>
      <c r="L123" s="110"/>
      <c r="M123" s="168" t="s">
        <v>875</v>
      </c>
      <c r="N123" s="168"/>
      <c r="O123" s="168"/>
      <c r="P123" s="116">
        <f>SUM(P107:P122)</f>
        <v>1504489101.5625</v>
      </c>
      <c r="Q123" s="116">
        <f t="shared" ref="Q123:U123" si="13">SUM(Q107:Q122)</f>
        <v>0</v>
      </c>
      <c r="R123" s="116">
        <f t="shared" si="13"/>
        <v>103619761.01670001</v>
      </c>
      <c r="S123" s="116">
        <f t="shared" si="13"/>
        <v>4194363.4423999991</v>
      </c>
      <c r="T123" s="116">
        <f t="shared" si="13"/>
        <v>530038913.53469998</v>
      </c>
      <c r="U123" s="116">
        <f t="shared" si="13"/>
        <v>2142342139.5563002</v>
      </c>
    </row>
    <row r="124" spans="1:21" ht="24.95" customHeight="1" x14ac:dyDescent="0.25">
      <c r="A124" s="167"/>
      <c r="B124" s="167"/>
      <c r="C124" s="111">
        <v>2</v>
      </c>
      <c r="D124" s="111" t="s">
        <v>185</v>
      </c>
      <c r="E124" s="120">
        <v>124478392.26729999</v>
      </c>
      <c r="F124" s="120">
        <v>0</v>
      </c>
      <c r="G124" s="120">
        <v>8573289.9262000006</v>
      </c>
      <c r="H124" s="120">
        <v>347033.16720000003</v>
      </c>
      <c r="I124" s="120">
        <v>43999602.173699997</v>
      </c>
      <c r="J124" s="114">
        <f t="shared" si="6"/>
        <v>177398317.53439999</v>
      </c>
      <c r="K124" s="109"/>
      <c r="L124" s="166">
        <v>24</v>
      </c>
      <c r="M124" s="167" t="s">
        <v>61</v>
      </c>
      <c r="N124" s="115">
        <v>1</v>
      </c>
      <c r="O124" s="111" t="s">
        <v>567</v>
      </c>
      <c r="P124" s="120">
        <v>128917682.2005</v>
      </c>
      <c r="Q124" s="113">
        <v>0</v>
      </c>
      <c r="R124" s="120">
        <v>8879040.3377</v>
      </c>
      <c r="S124" s="120">
        <v>359409.45850000001</v>
      </c>
      <c r="T124" s="120">
        <v>270697508.63120002</v>
      </c>
      <c r="U124" s="114">
        <f t="shared" si="7"/>
        <v>408853640.6279</v>
      </c>
    </row>
    <row r="125" spans="1:21" ht="24.95" customHeight="1" x14ac:dyDescent="0.25">
      <c r="A125" s="167"/>
      <c r="B125" s="167"/>
      <c r="C125" s="111">
        <v>3</v>
      </c>
      <c r="D125" s="111" t="s">
        <v>186</v>
      </c>
      <c r="E125" s="120">
        <v>82840502.274700001</v>
      </c>
      <c r="F125" s="120">
        <v>0</v>
      </c>
      <c r="G125" s="120">
        <v>5705533.5524000004</v>
      </c>
      <c r="H125" s="120">
        <v>230950.94140000001</v>
      </c>
      <c r="I125" s="120">
        <v>30016377.3059</v>
      </c>
      <c r="J125" s="114">
        <f t="shared" si="6"/>
        <v>118793364.07440001</v>
      </c>
      <c r="K125" s="109"/>
      <c r="L125" s="166"/>
      <c r="M125" s="167"/>
      <c r="N125" s="115">
        <v>2</v>
      </c>
      <c r="O125" s="111" t="s">
        <v>568</v>
      </c>
      <c r="P125" s="120">
        <v>165706641.55520001</v>
      </c>
      <c r="Q125" s="113">
        <v>0</v>
      </c>
      <c r="R125" s="120">
        <v>11412832.820800001</v>
      </c>
      <c r="S125" s="120">
        <v>461973.35609999998</v>
      </c>
      <c r="T125" s="120">
        <v>286941716.57419997</v>
      </c>
      <c r="U125" s="114">
        <f t="shared" si="7"/>
        <v>464523164.30629998</v>
      </c>
    </row>
    <row r="126" spans="1:21" ht="24.95" customHeight="1" x14ac:dyDescent="0.25">
      <c r="A126" s="167"/>
      <c r="B126" s="167"/>
      <c r="C126" s="111">
        <v>4</v>
      </c>
      <c r="D126" s="111" t="s">
        <v>187</v>
      </c>
      <c r="E126" s="120">
        <v>102146081.8169</v>
      </c>
      <c r="F126" s="120">
        <v>0</v>
      </c>
      <c r="G126" s="120">
        <v>7035180.6309000002</v>
      </c>
      <c r="H126" s="120">
        <v>284772.94449999998</v>
      </c>
      <c r="I126" s="120">
        <v>33903331.928099997</v>
      </c>
      <c r="J126" s="114">
        <f t="shared" si="6"/>
        <v>143369367.3204</v>
      </c>
      <c r="K126" s="109"/>
      <c r="L126" s="166"/>
      <c r="M126" s="167"/>
      <c r="N126" s="115">
        <v>3</v>
      </c>
      <c r="O126" s="111" t="s">
        <v>569</v>
      </c>
      <c r="P126" s="120">
        <v>267233559.05419999</v>
      </c>
      <c r="Q126" s="113">
        <v>0</v>
      </c>
      <c r="R126" s="120">
        <v>18405369.301899999</v>
      </c>
      <c r="S126" s="120">
        <v>745020.13309999998</v>
      </c>
      <c r="T126" s="120">
        <v>329957642.4188</v>
      </c>
      <c r="U126" s="114">
        <f t="shared" si="7"/>
        <v>616341590.90799999</v>
      </c>
    </row>
    <row r="127" spans="1:21" ht="24.95" customHeight="1" x14ac:dyDescent="0.25">
      <c r="A127" s="167"/>
      <c r="B127" s="167"/>
      <c r="C127" s="111">
        <v>5</v>
      </c>
      <c r="D127" s="111" t="s">
        <v>188</v>
      </c>
      <c r="E127" s="120">
        <v>107346626.4752</v>
      </c>
      <c r="F127" s="120">
        <v>0</v>
      </c>
      <c r="G127" s="120">
        <v>7393361.4870999996</v>
      </c>
      <c r="H127" s="120">
        <v>299271.53700000001</v>
      </c>
      <c r="I127" s="120">
        <v>37453758.701899998</v>
      </c>
      <c r="J127" s="114">
        <f t="shared" si="6"/>
        <v>152493018.20120001</v>
      </c>
      <c r="K127" s="109"/>
      <c r="L127" s="166"/>
      <c r="M127" s="167"/>
      <c r="N127" s="115">
        <v>4</v>
      </c>
      <c r="O127" s="111" t="s">
        <v>570</v>
      </c>
      <c r="P127" s="120">
        <v>104446501.09819999</v>
      </c>
      <c r="Q127" s="113">
        <v>0</v>
      </c>
      <c r="R127" s="120">
        <v>7193619.0641999999</v>
      </c>
      <c r="S127" s="120">
        <v>291186.2807</v>
      </c>
      <c r="T127" s="120">
        <v>260423916.32589999</v>
      </c>
      <c r="U127" s="114">
        <f t="shared" si="7"/>
        <v>372355222.76899999</v>
      </c>
    </row>
    <row r="128" spans="1:21" ht="24.95" customHeight="1" x14ac:dyDescent="0.25">
      <c r="A128" s="167"/>
      <c r="B128" s="167"/>
      <c r="C128" s="111">
        <v>6</v>
      </c>
      <c r="D128" s="111" t="s">
        <v>189</v>
      </c>
      <c r="E128" s="120">
        <v>105538397.7058</v>
      </c>
      <c r="F128" s="120">
        <v>0</v>
      </c>
      <c r="G128" s="120">
        <v>7268822.0453000003</v>
      </c>
      <c r="H128" s="120">
        <v>294230.37800000003</v>
      </c>
      <c r="I128" s="120">
        <v>37976956.605899997</v>
      </c>
      <c r="J128" s="114">
        <f t="shared" si="6"/>
        <v>151078406.73500001</v>
      </c>
      <c r="K128" s="109"/>
      <c r="L128" s="166"/>
      <c r="M128" s="167"/>
      <c r="N128" s="115">
        <v>5</v>
      </c>
      <c r="O128" s="111" t="s">
        <v>571</v>
      </c>
      <c r="P128" s="120">
        <v>87812984.848700002</v>
      </c>
      <c r="Q128" s="113">
        <v>0</v>
      </c>
      <c r="R128" s="120">
        <v>6048006.9245999996</v>
      </c>
      <c r="S128" s="120">
        <v>244813.7199</v>
      </c>
      <c r="T128" s="120">
        <v>253119146.03290001</v>
      </c>
      <c r="U128" s="114">
        <f t="shared" si="7"/>
        <v>347224951.52610004</v>
      </c>
    </row>
    <row r="129" spans="1:21" ht="24.95" customHeight="1" x14ac:dyDescent="0.25">
      <c r="A129" s="167"/>
      <c r="B129" s="167"/>
      <c r="C129" s="111">
        <v>7</v>
      </c>
      <c r="D129" s="111" t="s">
        <v>190</v>
      </c>
      <c r="E129" s="120">
        <v>145808515.50799999</v>
      </c>
      <c r="F129" s="120">
        <v>0</v>
      </c>
      <c r="G129" s="120">
        <v>10042374.860300001</v>
      </c>
      <c r="H129" s="120">
        <v>406499.3933</v>
      </c>
      <c r="I129" s="120">
        <v>47561695.825999998</v>
      </c>
      <c r="J129" s="114">
        <f t="shared" si="6"/>
        <v>203819085.58759999</v>
      </c>
      <c r="K129" s="109"/>
      <c r="L129" s="166"/>
      <c r="M129" s="167"/>
      <c r="N129" s="115">
        <v>6</v>
      </c>
      <c r="O129" s="111" t="s">
        <v>572</v>
      </c>
      <c r="P129" s="120">
        <v>98171677.342500001</v>
      </c>
      <c r="Q129" s="113">
        <v>0</v>
      </c>
      <c r="R129" s="120">
        <v>6761448.6102</v>
      </c>
      <c r="S129" s="120">
        <v>273692.70679999999</v>
      </c>
      <c r="T129" s="120">
        <v>254838814.9332</v>
      </c>
      <c r="U129" s="114">
        <f t="shared" si="7"/>
        <v>360045633.5927</v>
      </c>
    </row>
    <row r="130" spans="1:21" ht="24.95" customHeight="1" x14ac:dyDescent="0.25">
      <c r="A130" s="167"/>
      <c r="B130" s="167"/>
      <c r="C130" s="111">
        <v>8</v>
      </c>
      <c r="D130" s="111" t="s">
        <v>191</v>
      </c>
      <c r="E130" s="120">
        <v>134586710.1825</v>
      </c>
      <c r="F130" s="120">
        <v>0</v>
      </c>
      <c r="G130" s="120">
        <v>9269487.3831999991</v>
      </c>
      <c r="H130" s="120">
        <v>375214.13510000001</v>
      </c>
      <c r="I130" s="120">
        <v>50020508.579499997</v>
      </c>
      <c r="J130" s="114">
        <f t="shared" si="6"/>
        <v>194251920.28029999</v>
      </c>
      <c r="K130" s="109"/>
      <c r="L130" s="166"/>
      <c r="M130" s="167"/>
      <c r="N130" s="115">
        <v>7</v>
      </c>
      <c r="O130" s="111" t="s">
        <v>573</v>
      </c>
      <c r="P130" s="120">
        <v>90136598.251300007</v>
      </c>
      <c r="Q130" s="113">
        <v>0</v>
      </c>
      <c r="R130" s="120">
        <v>6208042.8233000003</v>
      </c>
      <c r="S130" s="120">
        <v>251291.71900000001</v>
      </c>
      <c r="T130" s="120">
        <v>250513808.8802</v>
      </c>
      <c r="U130" s="114">
        <f t="shared" si="7"/>
        <v>347109741.67379999</v>
      </c>
    </row>
    <row r="131" spans="1:21" ht="24.95" customHeight="1" x14ac:dyDescent="0.25">
      <c r="A131" s="111"/>
      <c r="B131" s="168" t="s">
        <v>858</v>
      </c>
      <c r="C131" s="168"/>
      <c r="D131" s="168"/>
      <c r="E131" s="116">
        <f>SUM(E123:E130)</f>
        <v>911175391.81159997</v>
      </c>
      <c r="F131" s="116">
        <f t="shared" ref="F131:J131" si="14">SUM(F123:F130)</f>
        <v>0</v>
      </c>
      <c r="G131" s="116">
        <f t="shared" si="14"/>
        <v>62756038.741499998</v>
      </c>
      <c r="H131" s="116">
        <f t="shared" si="14"/>
        <v>2540264.8309000004</v>
      </c>
      <c r="I131" s="116">
        <f t="shared" si="14"/>
        <v>318757228.4465</v>
      </c>
      <c r="J131" s="116">
        <f t="shared" si="14"/>
        <v>1295228923.8304999</v>
      </c>
      <c r="K131" s="109"/>
      <c r="L131" s="166"/>
      <c r="M131" s="167"/>
      <c r="N131" s="115">
        <v>8</v>
      </c>
      <c r="O131" s="111" t="s">
        <v>574</v>
      </c>
      <c r="P131" s="120">
        <v>108740216.634</v>
      </c>
      <c r="Q131" s="113">
        <v>0</v>
      </c>
      <c r="R131" s="120">
        <v>7489343.2253999999</v>
      </c>
      <c r="S131" s="120">
        <v>303156.7254</v>
      </c>
      <c r="T131" s="120">
        <v>258222354.61930001</v>
      </c>
      <c r="U131" s="114">
        <f t="shared" si="7"/>
        <v>374755071.20410001</v>
      </c>
    </row>
    <row r="132" spans="1:21" ht="24.95" customHeight="1" x14ac:dyDescent="0.25">
      <c r="A132" s="167">
        <v>7</v>
      </c>
      <c r="B132" s="167" t="s">
        <v>44</v>
      </c>
      <c r="C132" s="111">
        <v>1</v>
      </c>
      <c r="D132" s="111" t="s">
        <v>192</v>
      </c>
      <c r="E132" s="120">
        <v>107241177.99680001</v>
      </c>
      <c r="F132" s="120">
        <v>0</v>
      </c>
      <c r="G132" s="120">
        <v>7386098.8581999997</v>
      </c>
      <c r="H132" s="120">
        <v>298977.55729999999</v>
      </c>
      <c r="I132" s="120">
        <v>35389227.598499998</v>
      </c>
      <c r="J132" s="114">
        <f t="shared" si="6"/>
        <v>150315482.0108</v>
      </c>
      <c r="K132" s="109"/>
      <c r="L132" s="166"/>
      <c r="M132" s="167"/>
      <c r="N132" s="115">
        <v>9</v>
      </c>
      <c r="O132" s="111" t="s">
        <v>575</v>
      </c>
      <c r="P132" s="120">
        <v>72609819.586300001</v>
      </c>
      <c r="Q132" s="113">
        <v>0</v>
      </c>
      <c r="R132" s="120">
        <v>5000908.3783</v>
      </c>
      <c r="S132" s="120">
        <v>202428.8328</v>
      </c>
      <c r="T132" s="120">
        <v>245881261.0122</v>
      </c>
      <c r="U132" s="114">
        <f t="shared" si="7"/>
        <v>323694417.8096</v>
      </c>
    </row>
    <row r="133" spans="1:21" ht="24.95" customHeight="1" x14ac:dyDescent="0.25">
      <c r="A133" s="167"/>
      <c r="B133" s="167"/>
      <c r="C133" s="111">
        <v>2</v>
      </c>
      <c r="D133" s="111" t="s">
        <v>193</v>
      </c>
      <c r="E133" s="120">
        <v>94624113.151999995</v>
      </c>
      <c r="F133" s="120">
        <v>0</v>
      </c>
      <c r="G133" s="120">
        <v>6517114.6677000001</v>
      </c>
      <c r="H133" s="120">
        <v>263802.45659999998</v>
      </c>
      <c r="I133" s="120">
        <v>30797912.3631</v>
      </c>
      <c r="J133" s="114">
        <f t="shared" si="6"/>
        <v>132202942.63940001</v>
      </c>
      <c r="K133" s="109"/>
      <c r="L133" s="166"/>
      <c r="M133" s="167"/>
      <c r="N133" s="115">
        <v>10</v>
      </c>
      <c r="O133" s="111" t="s">
        <v>576</v>
      </c>
      <c r="P133" s="120">
        <v>123807052.9381</v>
      </c>
      <c r="Q133" s="113">
        <v>0</v>
      </c>
      <c r="R133" s="120">
        <v>8527052.2893000003</v>
      </c>
      <c r="S133" s="120">
        <v>345161.54100000003</v>
      </c>
      <c r="T133" s="120">
        <v>268374205.58410001</v>
      </c>
      <c r="U133" s="114">
        <f t="shared" si="7"/>
        <v>401053472.35249996</v>
      </c>
    </row>
    <row r="134" spans="1:21" ht="24.95" customHeight="1" x14ac:dyDescent="0.25">
      <c r="A134" s="167"/>
      <c r="B134" s="167"/>
      <c r="C134" s="111">
        <v>3</v>
      </c>
      <c r="D134" s="111" t="s">
        <v>194</v>
      </c>
      <c r="E134" s="120">
        <v>91624273.950299993</v>
      </c>
      <c r="F134" s="120">
        <v>0</v>
      </c>
      <c r="G134" s="120">
        <v>6310504.5827000001</v>
      </c>
      <c r="H134" s="120">
        <v>255439.2084</v>
      </c>
      <c r="I134" s="120">
        <v>29438612.323899999</v>
      </c>
      <c r="J134" s="114">
        <f t="shared" si="6"/>
        <v>127628830.06529999</v>
      </c>
      <c r="K134" s="109"/>
      <c r="L134" s="166"/>
      <c r="M134" s="167"/>
      <c r="N134" s="115">
        <v>11</v>
      </c>
      <c r="O134" s="111" t="s">
        <v>577</v>
      </c>
      <c r="P134" s="120">
        <v>107025072.54080001</v>
      </c>
      <c r="Q134" s="113">
        <v>0</v>
      </c>
      <c r="R134" s="120">
        <v>7371214.8715000004</v>
      </c>
      <c r="S134" s="120">
        <v>298375.07709999999</v>
      </c>
      <c r="T134" s="120">
        <v>260063764.8601</v>
      </c>
      <c r="U134" s="114">
        <f t="shared" si="7"/>
        <v>374758427.3495</v>
      </c>
    </row>
    <row r="135" spans="1:21" ht="24.95" customHeight="1" x14ac:dyDescent="0.25">
      <c r="A135" s="167"/>
      <c r="B135" s="167"/>
      <c r="C135" s="111">
        <v>4</v>
      </c>
      <c r="D135" s="111" t="s">
        <v>195</v>
      </c>
      <c r="E135" s="120">
        <v>108619379.12970001</v>
      </c>
      <c r="F135" s="120">
        <v>0</v>
      </c>
      <c r="G135" s="120">
        <v>7481020.6969999997</v>
      </c>
      <c r="H135" s="120">
        <v>302819.84259999997</v>
      </c>
      <c r="I135" s="120">
        <v>37189187.811499998</v>
      </c>
      <c r="J135" s="114">
        <f t="shared" si="6"/>
        <v>153592407.4808</v>
      </c>
      <c r="K135" s="109"/>
      <c r="L135" s="166"/>
      <c r="M135" s="167"/>
      <c r="N135" s="115">
        <v>12</v>
      </c>
      <c r="O135" s="111" t="s">
        <v>578</v>
      </c>
      <c r="P135" s="120">
        <v>147154166.38229999</v>
      </c>
      <c r="Q135" s="113">
        <v>0</v>
      </c>
      <c r="R135" s="120">
        <v>10135054.841800001</v>
      </c>
      <c r="S135" s="120">
        <v>410250.93190000003</v>
      </c>
      <c r="T135" s="120">
        <v>276181666.16240001</v>
      </c>
      <c r="U135" s="114">
        <f t="shared" si="7"/>
        <v>433881138.31840003</v>
      </c>
    </row>
    <row r="136" spans="1:21" ht="24.95" customHeight="1" x14ac:dyDescent="0.25">
      <c r="A136" s="167"/>
      <c r="B136" s="167"/>
      <c r="C136" s="111">
        <v>5</v>
      </c>
      <c r="D136" s="111" t="s">
        <v>196</v>
      </c>
      <c r="E136" s="120">
        <v>140971042.583</v>
      </c>
      <c r="F136" s="120">
        <v>0</v>
      </c>
      <c r="G136" s="120">
        <v>9709200.1049000006</v>
      </c>
      <c r="H136" s="120">
        <v>393013.00809999998</v>
      </c>
      <c r="I136" s="120">
        <v>48436855.771300003</v>
      </c>
      <c r="J136" s="114">
        <f t="shared" si="6"/>
        <v>199510111.4673</v>
      </c>
      <c r="K136" s="109"/>
      <c r="L136" s="166"/>
      <c r="M136" s="167"/>
      <c r="N136" s="115">
        <v>13</v>
      </c>
      <c r="O136" s="111" t="s">
        <v>579</v>
      </c>
      <c r="P136" s="120">
        <v>159211299.72240001</v>
      </c>
      <c r="Q136" s="113">
        <v>0</v>
      </c>
      <c r="R136" s="120">
        <v>10965474.466600001</v>
      </c>
      <c r="S136" s="120">
        <v>443865.0001</v>
      </c>
      <c r="T136" s="120">
        <v>285585749.9289</v>
      </c>
      <c r="U136" s="114">
        <f t="shared" si="7"/>
        <v>456206389.11800003</v>
      </c>
    </row>
    <row r="137" spans="1:21" ht="24.95" customHeight="1" x14ac:dyDescent="0.25">
      <c r="A137" s="167"/>
      <c r="B137" s="167"/>
      <c r="C137" s="111">
        <v>6</v>
      </c>
      <c r="D137" s="111" t="s">
        <v>197</v>
      </c>
      <c r="E137" s="120">
        <v>115175108.6661</v>
      </c>
      <c r="F137" s="120">
        <v>0</v>
      </c>
      <c r="G137" s="120">
        <v>7932538.1770000001</v>
      </c>
      <c r="H137" s="120">
        <v>321096.55349999998</v>
      </c>
      <c r="I137" s="120">
        <v>36310766.067400001</v>
      </c>
      <c r="J137" s="114">
        <f t="shared" ref="J137:J200" si="15">E137+F137+G137+H137+I137</f>
        <v>159739509.46399999</v>
      </c>
      <c r="K137" s="109"/>
      <c r="L137" s="166"/>
      <c r="M137" s="167"/>
      <c r="N137" s="115">
        <v>14</v>
      </c>
      <c r="O137" s="111" t="s">
        <v>580</v>
      </c>
      <c r="P137" s="120">
        <v>85705904.352599993</v>
      </c>
      <c r="Q137" s="113">
        <v>0</v>
      </c>
      <c r="R137" s="120">
        <v>5902884.4526000004</v>
      </c>
      <c r="S137" s="120">
        <v>238939.39259999999</v>
      </c>
      <c r="T137" s="120">
        <v>252544860.245</v>
      </c>
      <c r="U137" s="114">
        <f t="shared" ref="U137:U200" si="16">P137+Q137+R137+S137+T137</f>
        <v>344392588.44279999</v>
      </c>
    </row>
    <row r="138" spans="1:21" ht="24.95" customHeight="1" x14ac:dyDescent="0.25">
      <c r="A138" s="167"/>
      <c r="B138" s="167"/>
      <c r="C138" s="111">
        <v>7</v>
      </c>
      <c r="D138" s="111" t="s">
        <v>198</v>
      </c>
      <c r="E138" s="120">
        <v>109254341.9895</v>
      </c>
      <c r="F138" s="120">
        <v>0</v>
      </c>
      <c r="G138" s="120">
        <v>7524752.9512</v>
      </c>
      <c r="H138" s="120">
        <v>304590.05489999999</v>
      </c>
      <c r="I138" s="120">
        <v>34285222.049000002</v>
      </c>
      <c r="J138" s="114">
        <f t="shared" si="15"/>
        <v>151368907.04460001</v>
      </c>
      <c r="K138" s="109"/>
      <c r="L138" s="166"/>
      <c r="M138" s="167"/>
      <c r="N138" s="115">
        <v>15</v>
      </c>
      <c r="O138" s="111" t="s">
        <v>581</v>
      </c>
      <c r="P138" s="120">
        <v>103417938.1565</v>
      </c>
      <c r="Q138" s="113">
        <v>0</v>
      </c>
      <c r="R138" s="120">
        <v>7122778.1081999997</v>
      </c>
      <c r="S138" s="120">
        <v>288318.7513</v>
      </c>
      <c r="T138" s="120">
        <v>260391596.89860001</v>
      </c>
      <c r="U138" s="114">
        <f t="shared" si="16"/>
        <v>371220631.91460001</v>
      </c>
    </row>
    <row r="139" spans="1:21" ht="24.95" customHeight="1" x14ac:dyDescent="0.25">
      <c r="A139" s="167"/>
      <c r="B139" s="167"/>
      <c r="C139" s="111">
        <v>8</v>
      </c>
      <c r="D139" s="111" t="s">
        <v>199</v>
      </c>
      <c r="E139" s="120">
        <v>93887992.136199996</v>
      </c>
      <c r="F139" s="120">
        <v>0</v>
      </c>
      <c r="G139" s="120">
        <v>6466415.2751000002</v>
      </c>
      <c r="H139" s="120">
        <v>261750.22570000001</v>
      </c>
      <c r="I139" s="120">
        <v>31277776.147100002</v>
      </c>
      <c r="J139" s="114">
        <f t="shared" si="15"/>
        <v>131893933.78410001</v>
      </c>
      <c r="K139" s="109"/>
      <c r="L139" s="166"/>
      <c r="M139" s="167"/>
      <c r="N139" s="115">
        <v>16</v>
      </c>
      <c r="O139" s="111" t="s">
        <v>582</v>
      </c>
      <c r="P139" s="120">
        <v>154824423.19659999</v>
      </c>
      <c r="Q139" s="113">
        <v>0</v>
      </c>
      <c r="R139" s="120">
        <v>10663333.9614</v>
      </c>
      <c r="S139" s="120">
        <v>431634.83199999999</v>
      </c>
      <c r="T139" s="120">
        <v>283239040.65969998</v>
      </c>
      <c r="U139" s="114">
        <f t="shared" si="16"/>
        <v>449158432.64969993</v>
      </c>
    </row>
    <row r="140" spans="1:21" ht="24.95" customHeight="1" x14ac:dyDescent="0.25">
      <c r="A140" s="167"/>
      <c r="B140" s="167"/>
      <c r="C140" s="111">
        <v>9</v>
      </c>
      <c r="D140" s="111" t="s">
        <v>200</v>
      </c>
      <c r="E140" s="120">
        <v>118604749.5203</v>
      </c>
      <c r="F140" s="120">
        <v>0</v>
      </c>
      <c r="G140" s="120">
        <v>8168750.3006999996</v>
      </c>
      <c r="H140" s="120">
        <v>330658.0453</v>
      </c>
      <c r="I140" s="120">
        <v>38710737.173</v>
      </c>
      <c r="J140" s="114">
        <f t="shared" si="15"/>
        <v>165814895.03929999</v>
      </c>
      <c r="K140" s="109"/>
      <c r="L140" s="166"/>
      <c r="M140" s="167"/>
      <c r="N140" s="115">
        <v>17</v>
      </c>
      <c r="O140" s="111" t="s">
        <v>583</v>
      </c>
      <c r="P140" s="120">
        <v>150229080.10839999</v>
      </c>
      <c r="Q140" s="113">
        <v>0</v>
      </c>
      <c r="R140" s="120">
        <v>10346835.588500001</v>
      </c>
      <c r="S140" s="120">
        <v>418823.4803</v>
      </c>
      <c r="T140" s="120">
        <v>280707255.56690001</v>
      </c>
      <c r="U140" s="114">
        <f t="shared" si="16"/>
        <v>441701994.74409997</v>
      </c>
    </row>
    <row r="141" spans="1:21" ht="24.95" customHeight="1" x14ac:dyDescent="0.25">
      <c r="A141" s="167"/>
      <c r="B141" s="167"/>
      <c r="C141" s="111">
        <v>10</v>
      </c>
      <c r="D141" s="111" t="s">
        <v>201</v>
      </c>
      <c r="E141" s="120">
        <v>112213538.62019999</v>
      </c>
      <c r="F141" s="120">
        <v>0</v>
      </c>
      <c r="G141" s="120">
        <v>7728563.8311000001</v>
      </c>
      <c r="H141" s="120">
        <v>312839.99579999998</v>
      </c>
      <c r="I141" s="120">
        <v>38779868.862899996</v>
      </c>
      <c r="J141" s="114">
        <f t="shared" si="15"/>
        <v>159034811.31</v>
      </c>
      <c r="K141" s="109"/>
      <c r="L141" s="166"/>
      <c r="M141" s="167"/>
      <c r="N141" s="115">
        <v>18</v>
      </c>
      <c r="O141" s="111" t="s">
        <v>584</v>
      </c>
      <c r="P141" s="120">
        <v>153396454.17820001</v>
      </c>
      <c r="Q141" s="113">
        <v>0</v>
      </c>
      <c r="R141" s="120">
        <v>10564984.4231</v>
      </c>
      <c r="S141" s="120">
        <v>427653.79889999999</v>
      </c>
      <c r="T141" s="120">
        <v>282405692.19770002</v>
      </c>
      <c r="U141" s="114">
        <f t="shared" si="16"/>
        <v>446794784.59790003</v>
      </c>
    </row>
    <row r="142" spans="1:21" ht="24.95" customHeight="1" x14ac:dyDescent="0.25">
      <c r="A142" s="167"/>
      <c r="B142" s="167"/>
      <c r="C142" s="111">
        <v>11</v>
      </c>
      <c r="D142" s="111" t="s">
        <v>202</v>
      </c>
      <c r="E142" s="120">
        <v>128477012.6309</v>
      </c>
      <c r="F142" s="120">
        <v>0</v>
      </c>
      <c r="G142" s="120">
        <v>8848689.7851999998</v>
      </c>
      <c r="H142" s="120">
        <v>358180.91629999998</v>
      </c>
      <c r="I142" s="120">
        <v>40448377.414099999</v>
      </c>
      <c r="J142" s="114">
        <f t="shared" si="15"/>
        <v>178132260.74649999</v>
      </c>
      <c r="K142" s="109"/>
      <c r="L142" s="166"/>
      <c r="M142" s="167"/>
      <c r="N142" s="115">
        <v>19</v>
      </c>
      <c r="O142" s="111" t="s">
        <v>585</v>
      </c>
      <c r="P142" s="120">
        <v>118637814.02590001</v>
      </c>
      <c r="Q142" s="113">
        <v>0</v>
      </c>
      <c r="R142" s="120">
        <v>8171027.5762</v>
      </c>
      <c r="S142" s="120">
        <v>330750.22580000001</v>
      </c>
      <c r="T142" s="120">
        <v>266547723.1505</v>
      </c>
      <c r="U142" s="114">
        <f t="shared" si="16"/>
        <v>393687314.97839999</v>
      </c>
    </row>
    <row r="143" spans="1:21" ht="24.95" customHeight="1" x14ac:dyDescent="0.25">
      <c r="A143" s="167"/>
      <c r="B143" s="167"/>
      <c r="C143" s="111">
        <v>12</v>
      </c>
      <c r="D143" s="111" t="s">
        <v>203</v>
      </c>
      <c r="E143" s="120">
        <v>98662778.276099995</v>
      </c>
      <c r="F143" s="120">
        <v>0</v>
      </c>
      <c r="G143" s="120">
        <v>6795272.5584000004</v>
      </c>
      <c r="H143" s="120">
        <v>275061.84649999999</v>
      </c>
      <c r="I143" s="120">
        <v>34677692.942100003</v>
      </c>
      <c r="J143" s="114">
        <f t="shared" si="15"/>
        <v>140410805.62309998</v>
      </c>
      <c r="K143" s="109"/>
      <c r="L143" s="166"/>
      <c r="M143" s="167"/>
      <c r="N143" s="115">
        <v>20</v>
      </c>
      <c r="O143" s="111" t="s">
        <v>586</v>
      </c>
      <c r="P143" s="120">
        <v>135706563.40169999</v>
      </c>
      <c r="Q143" s="113">
        <v>0</v>
      </c>
      <c r="R143" s="120">
        <v>9346615.8401999995</v>
      </c>
      <c r="S143" s="120">
        <v>378336.17259999999</v>
      </c>
      <c r="T143" s="120">
        <v>273888581.05510002</v>
      </c>
      <c r="U143" s="114">
        <f t="shared" si="16"/>
        <v>419320096.46960002</v>
      </c>
    </row>
    <row r="144" spans="1:21" ht="24.95" customHeight="1" x14ac:dyDescent="0.25">
      <c r="A144" s="167"/>
      <c r="B144" s="167"/>
      <c r="C144" s="111">
        <v>13</v>
      </c>
      <c r="D144" s="111" t="s">
        <v>204</v>
      </c>
      <c r="E144" s="120">
        <v>118517186.6965</v>
      </c>
      <c r="F144" s="120">
        <v>0</v>
      </c>
      <c r="G144" s="120">
        <v>8162719.5232999995</v>
      </c>
      <c r="H144" s="120">
        <v>330413.929</v>
      </c>
      <c r="I144" s="120">
        <v>43977499.453199998</v>
      </c>
      <c r="J144" s="114">
        <f t="shared" si="15"/>
        <v>170987819.602</v>
      </c>
      <c r="K144" s="109"/>
      <c r="L144" s="110"/>
      <c r="M144" s="168" t="s">
        <v>876</v>
      </c>
      <c r="N144" s="168"/>
      <c r="O144" s="168"/>
      <c r="P144" s="116">
        <f>SUM(P124:P143)</f>
        <v>2562891449.5743999</v>
      </c>
      <c r="Q144" s="116">
        <f t="shared" ref="Q144:U144" si="17">SUM(Q124:Q143)</f>
        <v>0</v>
      </c>
      <c r="R144" s="116">
        <f t="shared" si="17"/>
        <v>176515867.90579998</v>
      </c>
      <c r="S144" s="116">
        <f t="shared" si="17"/>
        <v>7145082.1359000001</v>
      </c>
      <c r="T144" s="116">
        <f t="shared" si="17"/>
        <v>5400526305.7369003</v>
      </c>
      <c r="U144" s="116">
        <f t="shared" si="17"/>
        <v>8147078705.3530006</v>
      </c>
    </row>
    <row r="145" spans="1:21" ht="24.95" customHeight="1" x14ac:dyDescent="0.25">
      <c r="A145" s="167"/>
      <c r="B145" s="167"/>
      <c r="C145" s="111">
        <v>14</v>
      </c>
      <c r="D145" s="111" t="s">
        <v>205</v>
      </c>
      <c r="E145" s="120">
        <v>87549120.047099993</v>
      </c>
      <c r="F145" s="120">
        <v>0</v>
      </c>
      <c r="G145" s="120">
        <v>6029833.5740999999</v>
      </c>
      <c r="H145" s="120">
        <v>244078.09150000001</v>
      </c>
      <c r="I145" s="120">
        <v>29590064.348700002</v>
      </c>
      <c r="J145" s="114">
        <f t="shared" si="15"/>
        <v>123413096.0614</v>
      </c>
      <c r="K145" s="109"/>
      <c r="L145" s="166">
        <v>25</v>
      </c>
      <c r="M145" s="167" t="s">
        <v>62</v>
      </c>
      <c r="N145" s="115">
        <v>1</v>
      </c>
      <c r="O145" s="111" t="s">
        <v>587</v>
      </c>
      <c r="P145" s="120">
        <v>88792979.668699995</v>
      </c>
      <c r="Q145" s="120">
        <v>0</v>
      </c>
      <c r="R145" s="120">
        <v>6115502.8132999996</v>
      </c>
      <c r="S145" s="120">
        <v>247545.8463</v>
      </c>
      <c r="T145" s="120">
        <v>31295477.7742</v>
      </c>
      <c r="U145" s="114">
        <f t="shared" si="16"/>
        <v>126451506.10249999</v>
      </c>
    </row>
    <row r="146" spans="1:21" ht="24.95" customHeight="1" x14ac:dyDescent="0.25">
      <c r="A146" s="167"/>
      <c r="B146" s="167"/>
      <c r="C146" s="111">
        <v>15</v>
      </c>
      <c r="D146" s="111" t="s">
        <v>206</v>
      </c>
      <c r="E146" s="120">
        <v>91972203.131799996</v>
      </c>
      <c r="F146" s="120">
        <v>0</v>
      </c>
      <c r="G146" s="120">
        <v>6334467.7597000003</v>
      </c>
      <c r="H146" s="120">
        <v>256409.1997</v>
      </c>
      <c r="I146" s="120">
        <v>31753292.026099999</v>
      </c>
      <c r="J146" s="114">
        <f t="shared" si="15"/>
        <v>130316372.11729999</v>
      </c>
      <c r="K146" s="109"/>
      <c r="L146" s="166"/>
      <c r="M146" s="167"/>
      <c r="N146" s="115">
        <v>2</v>
      </c>
      <c r="O146" s="111" t="s">
        <v>588</v>
      </c>
      <c r="P146" s="120">
        <v>100085720.564</v>
      </c>
      <c r="Q146" s="120">
        <v>0</v>
      </c>
      <c r="R146" s="120">
        <v>6893275.8870000001</v>
      </c>
      <c r="S146" s="120">
        <v>279028.86570000002</v>
      </c>
      <c r="T146" s="120">
        <v>31233447.662599999</v>
      </c>
      <c r="U146" s="114">
        <f t="shared" si="16"/>
        <v>138491472.97929999</v>
      </c>
    </row>
    <row r="147" spans="1:21" ht="24.95" customHeight="1" x14ac:dyDescent="0.25">
      <c r="A147" s="167"/>
      <c r="B147" s="167"/>
      <c r="C147" s="111">
        <v>16</v>
      </c>
      <c r="D147" s="111" t="s">
        <v>207</v>
      </c>
      <c r="E147" s="120">
        <v>83889865.545699999</v>
      </c>
      <c r="F147" s="120">
        <v>0</v>
      </c>
      <c r="G147" s="120">
        <v>5777807.1043999996</v>
      </c>
      <c r="H147" s="120">
        <v>233876.46</v>
      </c>
      <c r="I147" s="120">
        <v>27606477.6138</v>
      </c>
      <c r="J147" s="114">
        <f t="shared" si="15"/>
        <v>117508026.72389999</v>
      </c>
      <c r="K147" s="109"/>
      <c r="L147" s="166"/>
      <c r="M147" s="167"/>
      <c r="N147" s="115">
        <v>3</v>
      </c>
      <c r="O147" s="111" t="s">
        <v>589</v>
      </c>
      <c r="P147" s="120">
        <v>102478893.2791</v>
      </c>
      <c r="Q147" s="120">
        <v>0</v>
      </c>
      <c r="R147" s="120">
        <v>7058102.5943</v>
      </c>
      <c r="S147" s="120">
        <v>285700.7892</v>
      </c>
      <c r="T147" s="120">
        <v>33192396.269099999</v>
      </c>
      <c r="U147" s="114">
        <f t="shared" si="16"/>
        <v>143015092.93169999</v>
      </c>
    </row>
    <row r="148" spans="1:21" ht="24.95" customHeight="1" x14ac:dyDescent="0.25">
      <c r="A148" s="167"/>
      <c r="B148" s="167"/>
      <c r="C148" s="111">
        <v>17</v>
      </c>
      <c r="D148" s="111" t="s">
        <v>208</v>
      </c>
      <c r="E148" s="120">
        <v>106146307.2342</v>
      </c>
      <c r="F148" s="120">
        <v>0</v>
      </c>
      <c r="G148" s="120">
        <v>7310691.0358999996</v>
      </c>
      <c r="H148" s="120">
        <v>295925.16830000002</v>
      </c>
      <c r="I148" s="120">
        <v>34762694.485200003</v>
      </c>
      <c r="J148" s="114">
        <f t="shared" si="15"/>
        <v>148515617.92360002</v>
      </c>
      <c r="K148" s="109"/>
      <c r="L148" s="166"/>
      <c r="M148" s="167"/>
      <c r="N148" s="115">
        <v>4</v>
      </c>
      <c r="O148" s="111" t="s">
        <v>590</v>
      </c>
      <c r="P148" s="120">
        <v>120911128.77680001</v>
      </c>
      <c r="Q148" s="120">
        <v>0</v>
      </c>
      <c r="R148" s="120">
        <v>8327599.2196000004</v>
      </c>
      <c r="S148" s="120">
        <v>337087.99739999999</v>
      </c>
      <c r="T148" s="120">
        <v>37965671.329599999</v>
      </c>
      <c r="U148" s="114">
        <f t="shared" si="16"/>
        <v>167541487.32340002</v>
      </c>
    </row>
    <row r="149" spans="1:21" ht="24.95" customHeight="1" x14ac:dyDescent="0.25">
      <c r="A149" s="167"/>
      <c r="B149" s="167"/>
      <c r="C149" s="111">
        <v>18</v>
      </c>
      <c r="D149" s="111" t="s">
        <v>209</v>
      </c>
      <c r="E149" s="120">
        <v>99469875.993900001</v>
      </c>
      <c r="F149" s="120">
        <v>0</v>
      </c>
      <c r="G149" s="120">
        <v>6850860.3805999998</v>
      </c>
      <c r="H149" s="120">
        <v>277311.95329999999</v>
      </c>
      <c r="I149" s="120">
        <v>35227268.136600003</v>
      </c>
      <c r="J149" s="114">
        <f t="shared" si="15"/>
        <v>141825316.46439999</v>
      </c>
      <c r="K149" s="109"/>
      <c r="L149" s="166"/>
      <c r="M149" s="167"/>
      <c r="N149" s="115">
        <v>5</v>
      </c>
      <c r="O149" s="111" t="s">
        <v>591</v>
      </c>
      <c r="P149" s="120">
        <v>86335749.275800005</v>
      </c>
      <c r="Q149" s="120">
        <v>0</v>
      </c>
      <c r="R149" s="120">
        <v>5946264.2154999999</v>
      </c>
      <c r="S149" s="120">
        <v>240695.3365</v>
      </c>
      <c r="T149" s="120">
        <v>28818838.610100001</v>
      </c>
      <c r="U149" s="114">
        <f t="shared" si="16"/>
        <v>121341547.43790001</v>
      </c>
    </row>
    <row r="150" spans="1:21" ht="24.95" customHeight="1" x14ac:dyDescent="0.25">
      <c r="A150" s="167"/>
      <c r="B150" s="167"/>
      <c r="C150" s="111">
        <v>19</v>
      </c>
      <c r="D150" s="111" t="s">
        <v>210</v>
      </c>
      <c r="E150" s="120">
        <v>116497534.4578</v>
      </c>
      <c r="F150" s="120">
        <v>0</v>
      </c>
      <c r="G150" s="120">
        <v>8023618.5606000004</v>
      </c>
      <c r="H150" s="120">
        <v>324783.34279999998</v>
      </c>
      <c r="I150" s="120">
        <v>41388177.083999999</v>
      </c>
      <c r="J150" s="114">
        <f t="shared" si="15"/>
        <v>166234113.4452</v>
      </c>
      <c r="K150" s="109"/>
      <c r="L150" s="166"/>
      <c r="M150" s="167"/>
      <c r="N150" s="115">
        <v>6</v>
      </c>
      <c r="O150" s="111" t="s">
        <v>592</v>
      </c>
      <c r="P150" s="120">
        <v>81184467.274599999</v>
      </c>
      <c r="Q150" s="120">
        <v>0</v>
      </c>
      <c r="R150" s="120">
        <v>5591476.2615999999</v>
      </c>
      <c r="S150" s="120">
        <v>226334.0833</v>
      </c>
      <c r="T150" s="120">
        <v>29790667.846999999</v>
      </c>
      <c r="U150" s="114">
        <f t="shared" si="16"/>
        <v>116792945.4665</v>
      </c>
    </row>
    <row r="151" spans="1:21" ht="24.95" customHeight="1" x14ac:dyDescent="0.25">
      <c r="A151" s="167"/>
      <c r="B151" s="167"/>
      <c r="C151" s="111">
        <v>20</v>
      </c>
      <c r="D151" s="111" t="s">
        <v>211</v>
      </c>
      <c r="E151" s="120">
        <v>80741849.118599996</v>
      </c>
      <c r="F151" s="120">
        <v>0</v>
      </c>
      <c r="G151" s="120">
        <v>5560991.5027000001</v>
      </c>
      <c r="H151" s="120">
        <v>225100.10870000001</v>
      </c>
      <c r="I151" s="120">
        <v>28187067.864</v>
      </c>
      <c r="J151" s="114">
        <f t="shared" si="15"/>
        <v>114715008.59400001</v>
      </c>
      <c r="K151" s="109"/>
      <c r="L151" s="166"/>
      <c r="M151" s="167"/>
      <c r="N151" s="115">
        <v>7</v>
      </c>
      <c r="O151" s="111" t="s">
        <v>593</v>
      </c>
      <c r="P151" s="120">
        <v>92760545.636500001</v>
      </c>
      <c r="Q151" s="120">
        <v>0</v>
      </c>
      <c r="R151" s="120">
        <v>6388763.8405999998</v>
      </c>
      <c r="S151" s="120">
        <v>258607.0189</v>
      </c>
      <c r="T151" s="120">
        <v>31028733.8013</v>
      </c>
      <c r="U151" s="114">
        <f t="shared" si="16"/>
        <v>130436650.29730001</v>
      </c>
    </row>
    <row r="152" spans="1:21" ht="24.95" customHeight="1" x14ac:dyDescent="0.25">
      <c r="A152" s="167"/>
      <c r="B152" s="167"/>
      <c r="C152" s="111">
        <v>21</v>
      </c>
      <c r="D152" s="111" t="s">
        <v>212</v>
      </c>
      <c r="E152" s="120">
        <v>110400214.59630001</v>
      </c>
      <c r="F152" s="120">
        <v>0</v>
      </c>
      <c r="G152" s="120">
        <v>7603673.4601999996</v>
      </c>
      <c r="H152" s="120">
        <v>307784.63179999997</v>
      </c>
      <c r="I152" s="120">
        <v>38146379.101499997</v>
      </c>
      <c r="J152" s="114">
        <f t="shared" si="15"/>
        <v>156458051.78979999</v>
      </c>
      <c r="K152" s="109"/>
      <c r="L152" s="166"/>
      <c r="M152" s="167"/>
      <c r="N152" s="115">
        <v>8</v>
      </c>
      <c r="O152" s="111" t="s">
        <v>594</v>
      </c>
      <c r="P152" s="120">
        <v>145147885.34119999</v>
      </c>
      <c r="Q152" s="120">
        <v>0</v>
      </c>
      <c r="R152" s="120">
        <v>9996874.8032000009</v>
      </c>
      <c r="S152" s="120">
        <v>404657.62319999997</v>
      </c>
      <c r="T152" s="120">
        <v>47040836.0814</v>
      </c>
      <c r="U152" s="114">
        <f t="shared" si="16"/>
        <v>202590253.84900001</v>
      </c>
    </row>
    <row r="153" spans="1:21" ht="24.95" customHeight="1" x14ac:dyDescent="0.25">
      <c r="A153" s="167"/>
      <c r="B153" s="167"/>
      <c r="C153" s="111">
        <v>22</v>
      </c>
      <c r="D153" s="111" t="s">
        <v>213</v>
      </c>
      <c r="E153" s="120">
        <v>107498690.6745</v>
      </c>
      <c r="F153" s="120">
        <v>0</v>
      </c>
      <c r="G153" s="120">
        <v>7403834.7142000003</v>
      </c>
      <c r="H153" s="120">
        <v>299695.47659999999</v>
      </c>
      <c r="I153" s="120">
        <v>36074674.824900001</v>
      </c>
      <c r="J153" s="114">
        <f t="shared" si="15"/>
        <v>151276895.69020003</v>
      </c>
      <c r="K153" s="109"/>
      <c r="L153" s="166"/>
      <c r="M153" s="167"/>
      <c r="N153" s="115">
        <v>9</v>
      </c>
      <c r="O153" s="111" t="s">
        <v>76</v>
      </c>
      <c r="P153" s="120">
        <v>134515011.4971</v>
      </c>
      <c r="Q153" s="120">
        <v>0</v>
      </c>
      <c r="R153" s="120">
        <v>9264549.2280999999</v>
      </c>
      <c r="S153" s="120">
        <v>375014.2464</v>
      </c>
      <c r="T153" s="120">
        <v>36832172.490999997</v>
      </c>
      <c r="U153" s="114">
        <f t="shared" si="16"/>
        <v>180986747.46259999</v>
      </c>
    </row>
    <row r="154" spans="1:21" ht="24.95" customHeight="1" x14ac:dyDescent="0.25">
      <c r="A154" s="167"/>
      <c r="B154" s="167"/>
      <c r="C154" s="111">
        <v>23</v>
      </c>
      <c r="D154" s="111" t="s">
        <v>214</v>
      </c>
      <c r="E154" s="120">
        <v>113860134.63850001</v>
      </c>
      <c r="F154" s="120">
        <v>0</v>
      </c>
      <c r="G154" s="120">
        <v>7841971.0241</v>
      </c>
      <c r="H154" s="120">
        <v>317430.53889999999</v>
      </c>
      <c r="I154" s="120">
        <v>39102193.555</v>
      </c>
      <c r="J154" s="114">
        <f t="shared" si="15"/>
        <v>161121729.75650001</v>
      </c>
      <c r="K154" s="109"/>
      <c r="L154" s="166"/>
      <c r="M154" s="167"/>
      <c r="N154" s="115">
        <v>10</v>
      </c>
      <c r="O154" s="111" t="s">
        <v>595</v>
      </c>
      <c r="P154" s="120">
        <v>102901935.79719999</v>
      </c>
      <c r="Q154" s="120">
        <v>0</v>
      </c>
      <c r="R154" s="120">
        <v>7087239.1062000003</v>
      </c>
      <c r="S154" s="120">
        <v>286880.18890000001</v>
      </c>
      <c r="T154" s="120">
        <v>33882408.795699999</v>
      </c>
      <c r="U154" s="114">
        <f t="shared" si="16"/>
        <v>144158463.88799998</v>
      </c>
    </row>
    <row r="155" spans="1:21" ht="24.95" customHeight="1" x14ac:dyDescent="0.25">
      <c r="A155" s="111"/>
      <c r="B155" s="168" t="s">
        <v>859</v>
      </c>
      <c r="C155" s="168"/>
      <c r="D155" s="168"/>
      <c r="E155" s="116">
        <f>SUM(E132:E154)</f>
        <v>2435898490.7860003</v>
      </c>
      <c r="F155" s="116">
        <f t="shared" ref="F155:J155" si="18">SUM(F132:F154)</f>
        <v>0</v>
      </c>
      <c r="G155" s="116">
        <f t="shared" si="18"/>
        <v>167769390.42900002</v>
      </c>
      <c r="H155" s="116">
        <f t="shared" si="18"/>
        <v>6791038.6115999985</v>
      </c>
      <c r="I155" s="116">
        <f t="shared" si="18"/>
        <v>821558025.01690006</v>
      </c>
      <c r="J155" s="116">
        <f t="shared" si="18"/>
        <v>3432016944.8434992</v>
      </c>
      <c r="K155" s="109"/>
      <c r="L155" s="166"/>
      <c r="M155" s="167"/>
      <c r="N155" s="115">
        <v>11</v>
      </c>
      <c r="O155" s="111" t="s">
        <v>205</v>
      </c>
      <c r="P155" s="120">
        <v>98497038.016800001</v>
      </c>
      <c r="Q155" s="120">
        <v>0</v>
      </c>
      <c r="R155" s="120">
        <v>6783857.4101999998</v>
      </c>
      <c r="S155" s="120">
        <v>274599.7794</v>
      </c>
      <c r="T155" s="120">
        <v>33863930.1994</v>
      </c>
      <c r="U155" s="114">
        <f t="shared" si="16"/>
        <v>139419425.40580001</v>
      </c>
    </row>
    <row r="156" spans="1:21" ht="24.95" customHeight="1" x14ac:dyDescent="0.25">
      <c r="A156" s="167">
        <v>8</v>
      </c>
      <c r="B156" s="167" t="s">
        <v>45</v>
      </c>
      <c r="C156" s="111">
        <v>1</v>
      </c>
      <c r="D156" s="111" t="s">
        <v>215</v>
      </c>
      <c r="E156" s="120">
        <v>95619710.814300001</v>
      </c>
      <c r="F156" s="120">
        <v>0</v>
      </c>
      <c r="G156" s="120">
        <v>6585685.1823000005</v>
      </c>
      <c r="H156" s="120">
        <v>266578.0822</v>
      </c>
      <c r="I156" s="120">
        <v>29695189.115800001</v>
      </c>
      <c r="J156" s="114">
        <f t="shared" si="15"/>
        <v>132167163.19460002</v>
      </c>
      <c r="K156" s="109"/>
      <c r="L156" s="166"/>
      <c r="M156" s="167"/>
      <c r="N156" s="115">
        <v>12</v>
      </c>
      <c r="O156" s="111" t="s">
        <v>596</v>
      </c>
      <c r="P156" s="120">
        <v>104646033.18179999</v>
      </c>
      <c r="Q156" s="120">
        <v>0</v>
      </c>
      <c r="R156" s="120">
        <v>7207361.5810000002</v>
      </c>
      <c r="S156" s="120">
        <v>291742.55599999998</v>
      </c>
      <c r="T156" s="120">
        <v>31704688.101599999</v>
      </c>
      <c r="U156" s="114">
        <f t="shared" si="16"/>
        <v>143849825.42039999</v>
      </c>
    </row>
    <row r="157" spans="1:21" ht="24.95" customHeight="1" x14ac:dyDescent="0.25">
      <c r="A157" s="167"/>
      <c r="B157" s="167"/>
      <c r="C157" s="111">
        <v>2</v>
      </c>
      <c r="D157" s="111" t="s">
        <v>216</v>
      </c>
      <c r="E157" s="120">
        <v>92460767.191699997</v>
      </c>
      <c r="F157" s="120">
        <v>0</v>
      </c>
      <c r="G157" s="120">
        <v>6368116.9840000002</v>
      </c>
      <c r="H157" s="120">
        <v>257771.26689999999</v>
      </c>
      <c r="I157" s="120">
        <v>32442412.9023</v>
      </c>
      <c r="J157" s="114">
        <f t="shared" si="15"/>
        <v>131529068.3449</v>
      </c>
      <c r="K157" s="109"/>
      <c r="L157" s="166"/>
      <c r="M157" s="167"/>
      <c r="N157" s="115">
        <v>13</v>
      </c>
      <c r="O157" s="111" t="s">
        <v>597</v>
      </c>
      <c r="P157" s="120">
        <v>84006195.560699999</v>
      </c>
      <c r="Q157" s="120">
        <v>0</v>
      </c>
      <c r="R157" s="120">
        <v>5785819.1853</v>
      </c>
      <c r="S157" s="120">
        <v>234200.7764</v>
      </c>
      <c r="T157" s="120">
        <v>28358033.143100001</v>
      </c>
      <c r="U157" s="114">
        <f t="shared" si="16"/>
        <v>118384248.66549999</v>
      </c>
    </row>
    <row r="158" spans="1:21" ht="24.95" customHeight="1" x14ac:dyDescent="0.25">
      <c r="A158" s="167"/>
      <c r="B158" s="167"/>
      <c r="C158" s="111">
        <v>3</v>
      </c>
      <c r="D158" s="111" t="s">
        <v>217</v>
      </c>
      <c r="E158" s="120">
        <v>129718450.8548</v>
      </c>
      <c r="F158" s="120">
        <v>0</v>
      </c>
      <c r="G158" s="120">
        <v>8934192.2537999991</v>
      </c>
      <c r="H158" s="120">
        <v>361641.92050000001</v>
      </c>
      <c r="I158" s="120">
        <v>42000195.111299999</v>
      </c>
      <c r="J158" s="114">
        <f t="shared" si="15"/>
        <v>181014480.14039999</v>
      </c>
      <c r="K158" s="109"/>
      <c r="L158" s="110"/>
      <c r="M158" s="168" t="s">
        <v>877</v>
      </c>
      <c r="N158" s="168"/>
      <c r="O158" s="168"/>
      <c r="P158" s="116">
        <f>SUM(P145:P157)</f>
        <v>1342263583.8702998</v>
      </c>
      <c r="Q158" s="116">
        <f t="shared" ref="Q158:U158" si="19">SUM(Q145:Q157)</f>
        <v>0</v>
      </c>
      <c r="R158" s="116">
        <f t="shared" si="19"/>
        <v>92446686.145900011</v>
      </c>
      <c r="S158" s="116">
        <f t="shared" si="19"/>
        <v>3742095.1075999998</v>
      </c>
      <c r="T158" s="116">
        <f t="shared" si="19"/>
        <v>435007302.10610002</v>
      </c>
      <c r="U158" s="116">
        <f t="shared" si="19"/>
        <v>1873459667.2299001</v>
      </c>
    </row>
    <row r="159" spans="1:21" ht="24.95" customHeight="1" x14ac:dyDescent="0.25">
      <c r="A159" s="167"/>
      <c r="B159" s="167"/>
      <c r="C159" s="111">
        <v>4</v>
      </c>
      <c r="D159" s="111" t="s">
        <v>218</v>
      </c>
      <c r="E159" s="120">
        <v>74721749.983099997</v>
      </c>
      <c r="F159" s="120">
        <v>0</v>
      </c>
      <c r="G159" s="120">
        <v>5146364.8809000002</v>
      </c>
      <c r="H159" s="120">
        <v>208316.68119999999</v>
      </c>
      <c r="I159" s="120">
        <v>28158784.412099998</v>
      </c>
      <c r="J159" s="114">
        <f t="shared" si="15"/>
        <v>108235215.95729999</v>
      </c>
      <c r="K159" s="109"/>
      <c r="L159" s="166">
        <v>26</v>
      </c>
      <c r="M159" s="167" t="s">
        <v>63</v>
      </c>
      <c r="N159" s="115">
        <v>1</v>
      </c>
      <c r="O159" s="111" t="s">
        <v>598</v>
      </c>
      <c r="P159" s="120">
        <v>92371055.162400007</v>
      </c>
      <c r="Q159" s="113">
        <v>0</v>
      </c>
      <c r="R159" s="120">
        <v>6361938.1827999996</v>
      </c>
      <c r="S159" s="120">
        <v>257521.15890000001</v>
      </c>
      <c r="T159" s="120">
        <v>32399354.316599999</v>
      </c>
      <c r="U159" s="114">
        <f t="shared" si="16"/>
        <v>131389868.82069999</v>
      </c>
    </row>
    <row r="160" spans="1:21" ht="24.95" customHeight="1" x14ac:dyDescent="0.25">
      <c r="A160" s="167"/>
      <c r="B160" s="167"/>
      <c r="C160" s="111">
        <v>5</v>
      </c>
      <c r="D160" s="111" t="s">
        <v>219</v>
      </c>
      <c r="E160" s="120">
        <v>103420972.62729999</v>
      </c>
      <c r="F160" s="120">
        <v>0</v>
      </c>
      <c r="G160" s="120">
        <v>7122987.1035000002</v>
      </c>
      <c r="H160" s="120">
        <v>288327.21110000001</v>
      </c>
      <c r="I160" s="120">
        <v>35194709.2447</v>
      </c>
      <c r="J160" s="114">
        <f t="shared" si="15"/>
        <v>146026996.18659997</v>
      </c>
      <c r="K160" s="109"/>
      <c r="L160" s="166"/>
      <c r="M160" s="167"/>
      <c r="N160" s="115">
        <v>2</v>
      </c>
      <c r="O160" s="111" t="s">
        <v>599</v>
      </c>
      <c r="P160" s="120">
        <v>79306849.034700006</v>
      </c>
      <c r="Q160" s="113">
        <v>0</v>
      </c>
      <c r="R160" s="120">
        <v>5462157.7088000001</v>
      </c>
      <c r="S160" s="120">
        <v>221099.4736</v>
      </c>
      <c r="T160" s="120">
        <v>26928675.291000001</v>
      </c>
      <c r="U160" s="114">
        <f t="shared" si="16"/>
        <v>111918781.5081</v>
      </c>
    </row>
    <row r="161" spans="1:21" ht="24.95" customHeight="1" x14ac:dyDescent="0.25">
      <c r="A161" s="167"/>
      <c r="B161" s="167"/>
      <c r="C161" s="111">
        <v>6</v>
      </c>
      <c r="D161" s="111" t="s">
        <v>220</v>
      </c>
      <c r="E161" s="120">
        <v>74503995.573400006</v>
      </c>
      <c r="F161" s="120">
        <v>0</v>
      </c>
      <c r="G161" s="120">
        <v>5131367.3246999998</v>
      </c>
      <c r="H161" s="120">
        <v>207709.60389999999</v>
      </c>
      <c r="I161" s="120">
        <v>27225941.3902</v>
      </c>
      <c r="J161" s="114">
        <f t="shared" si="15"/>
        <v>107069013.89220001</v>
      </c>
      <c r="K161" s="109"/>
      <c r="L161" s="166"/>
      <c r="M161" s="167"/>
      <c r="N161" s="115">
        <v>3</v>
      </c>
      <c r="O161" s="111" t="s">
        <v>600</v>
      </c>
      <c r="P161" s="120">
        <v>90822806.605299994</v>
      </c>
      <c r="Q161" s="113">
        <v>0</v>
      </c>
      <c r="R161" s="120">
        <v>6255304.5453000003</v>
      </c>
      <c r="S161" s="120">
        <v>253204.7985</v>
      </c>
      <c r="T161" s="120">
        <v>36404789.350699998</v>
      </c>
      <c r="U161" s="114">
        <f t="shared" si="16"/>
        <v>133736105.29980001</v>
      </c>
    </row>
    <row r="162" spans="1:21" ht="24.95" customHeight="1" x14ac:dyDescent="0.25">
      <c r="A162" s="167"/>
      <c r="B162" s="167"/>
      <c r="C162" s="111">
        <v>7</v>
      </c>
      <c r="D162" s="111" t="s">
        <v>221</v>
      </c>
      <c r="E162" s="120">
        <v>124892868.44230001</v>
      </c>
      <c r="F162" s="120">
        <v>0</v>
      </c>
      <c r="G162" s="120">
        <v>8601836.4421999995</v>
      </c>
      <c r="H162" s="120">
        <v>348188.68479999999</v>
      </c>
      <c r="I162" s="120">
        <v>39216593.852700002</v>
      </c>
      <c r="J162" s="114">
        <f t="shared" si="15"/>
        <v>173059487.42200002</v>
      </c>
      <c r="K162" s="109"/>
      <c r="L162" s="166"/>
      <c r="M162" s="167"/>
      <c r="N162" s="115">
        <v>4</v>
      </c>
      <c r="O162" s="111" t="s">
        <v>601</v>
      </c>
      <c r="P162" s="120">
        <v>147846187.5587</v>
      </c>
      <c r="Q162" s="113">
        <v>0</v>
      </c>
      <c r="R162" s="120">
        <v>10182716.9144</v>
      </c>
      <c r="S162" s="120">
        <v>412180.2169</v>
      </c>
      <c r="T162" s="120">
        <v>35229695.554099999</v>
      </c>
      <c r="U162" s="114">
        <f t="shared" si="16"/>
        <v>193670780.2441</v>
      </c>
    </row>
    <row r="163" spans="1:21" ht="24.95" customHeight="1" x14ac:dyDescent="0.25">
      <c r="A163" s="167"/>
      <c r="B163" s="167"/>
      <c r="C163" s="111">
        <v>8</v>
      </c>
      <c r="D163" s="111" t="s">
        <v>222</v>
      </c>
      <c r="E163" s="120">
        <v>82649795.731199995</v>
      </c>
      <c r="F163" s="120">
        <v>0</v>
      </c>
      <c r="G163" s="120">
        <v>5692398.8833999997</v>
      </c>
      <c r="H163" s="120">
        <v>230419.2708</v>
      </c>
      <c r="I163" s="120">
        <v>30110341.5801</v>
      </c>
      <c r="J163" s="114">
        <f t="shared" si="15"/>
        <v>118682955.46549998</v>
      </c>
      <c r="K163" s="109"/>
      <c r="L163" s="166"/>
      <c r="M163" s="167"/>
      <c r="N163" s="115">
        <v>5</v>
      </c>
      <c r="O163" s="111" t="s">
        <v>602</v>
      </c>
      <c r="P163" s="120">
        <v>88745517.147599995</v>
      </c>
      <c r="Q163" s="113">
        <v>0</v>
      </c>
      <c r="R163" s="120">
        <v>6112233.8930000002</v>
      </c>
      <c r="S163" s="120">
        <v>247413.52559999999</v>
      </c>
      <c r="T163" s="120">
        <v>33446619.705600001</v>
      </c>
      <c r="U163" s="114">
        <f t="shared" si="16"/>
        <v>128551784.27180001</v>
      </c>
    </row>
    <row r="164" spans="1:21" ht="24.95" customHeight="1" x14ac:dyDescent="0.25">
      <c r="A164" s="167"/>
      <c r="B164" s="167"/>
      <c r="C164" s="111">
        <v>9</v>
      </c>
      <c r="D164" s="111" t="s">
        <v>223</v>
      </c>
      <c r="E164" s="120">
        <v>98159165.122199997</v>
      </c>
      <c r="F164" s="120">
        <v>0</v>
      </c>
      <c r="G164" s="120">
        <v>6760586.8470999999</v>
      </c>
      <c r="H164" s="120">
        <v>273657.82400000002</v>
      </c>
      <c r="I164" s="120">
        <v>33506707.585999999</v>
      </c>
      <c r="J164" s="114">
        <f t="shared" si="15"/>
        <v>138700117.3793</v>
      </c>
      <c r="K164" s="109"/>
      <c r="L164" s="166"/>
      <c r="M164" s="167"/>
      <c r="N164" s="115">
        <v>6</v>
      </c>
      <c r="O164" s="111" t="s">
        <v>603</v>
      </c>
      <c r="P164" s="120">
        <v>93467838.4199</v>
      </c>
      <c r="Q164" s="113">
        <v>0</v>
      </c>
      <c r="R164" s="120">
        <v>6437477.7257000003</v>
      </c>
      <c r="S164" s="120">
        <v>260578.87959999999</v>
      </c>
      <c r="T164" s="120">
        <v>34385912.119999997</v>
      </c>
      <c r="U164" s="114">
        <f t="shared" si="16"/>
        <v>134551807.14520001</v>
      </c>
    </row>
    <row r="165" spans="1:21" ht="24.95" customHeight="1" x14ac:dyDescent="0.25">
      <c r="A165" s="167"/>
      <c r="B165" s="167"/>
      <c r="C165" s="111">
        <v>10</v>
      </c>
      <c r="D165" s="111" t="s">
        <v>224</v>
      </c>
      <c r="E165" s="120">
        <v>83667147.657700002</v>
      </c>
      <c r="F165" s="120">
        <v>0</v>
      </c>
      <c r="G165" s="120">
        <v>5762467.6950000003</v>
      </c>
      <c r="H165" s="120">
        <v>233255.54509999999</v>
      </c>
      <c r="I165" s="120">
        <v>29366777.356699999</v>
      </c>
      <c r="J165" s="114">
        <f t="shared" si="15"/>
        <v>119029648.2545</v>
      </c>
      <c r="K165" s="109"/>
      <c r="L165" s="166"/>
      <c r="M165" s="167"/>
      <c r="N165" s="115">
        <v>7</v>
      </c>
      <c r="O165" s="111" t="s">
        <v>604</v>
      </c>
      <c r="P165" s="120">
        <v>88531585.022100002</v>
      </c>
      <c r="Q165" s="113">
        <v>0</v>
      </c>
      <c r="R165" s="120">
        <v>6097499.5916999998</v>
      </c>
      <c r="S165" s="120">
        <v>246817.10449999999</v>
      </c>
      <c r="T165" s="120">
        <v>32005071.796399999</v>
      </c>
      <c r="U165" s="114">
        <f t="shared" si="16"/>
        <v>126880973.5147</v>
      </c>
    </row>
    <row r="166" spans="1:21" ht="24.95" customHeight="1" x14ac:dyDescent="0.25">
      <c r="A166" s="167"/>
      <c r="B166" s="167"/>
      <c r="C166" s="111">
        <v>11</v>
      </c>
      <c r="D166" s="111" t="s">
        <v>225</v>
      </c>
      <c r="E166" s="120">
        <v>120547422.99600001</v>
      </c>
      <c r="F166" s="120">
        <v>0</v>
      </c>
      <c r="G166" s="120">
        <v>8302549.4495999999</v>
      </c>
      <c r="H166" s="120">
        <v>336074.02250000002</v>
      </c>
      <c r="I166" s="120">
        <v>42458609.230499998</v>
      </c>
      <c r="J166" s="114">
        <f t="shared" si="15"/>
        <v>171644655.69859999</v>
      </c>
      <c r="K166" s="109"/>
      <c r="L166" s="166"/>
      <c r="M166" s="167"/>
      <c r="N166" s="115">
        <v>8</v>
      </c>
      <c r="O166" s="111" t="s">
        <v>605</v>
      </c>
      <c r="P166" s="120">
        <v>79108580.365600005</v>
      </c>
      <c r="Q166" s="113">
        <v>0</v>
      </c>
      <c r="R166" s="120">
        <v>5448502.2081000004</v>
      </c>
      <c r="S166" s="120">
        <v>220546.7206</v>
      </c>
      <c r="T166" s="120">
        <v>29360675.963599999</v>
      </c>
      <c r="U166" s="114">
        <f t="shared" si="16"/>
        <v>114138305.2579</v>
      </c>
    </row>
    <row r="167" spans="1:21" ht="24.95" customHeight="1" x14ac:dyDescent="0.25">
      <c r="A167" s="167"/>
      <c r="B167" s="167"/>
      <c r="C167" s="111">
        <v>12</v>
      </c>
      <c r="D167" s="111" t="s">
        <v>226</v>
      </c>
      <c r="E167" s="120">
        <v>85373610.076499999</v>
      </c>
      <c r="F167" s="120">
        <v>0</v>
      </c>
      <c r="G167" s="120">
        <v>5879998.1096999999</v>
      </c>
      <c r="H167" s="120">
        <v>238012.98970000001</v>
      </c>
      <c r="I167" s="120">
        <v>31154201.110199999</v>
      </c>
      <c r="J167" s="114">
        <f t="shared" si="15"/>
        <v>122645822.2861</v>
      </c>
      <c r="K167" s="109"/>
      <c r="L167" s="166"/>
      <c r="M167" s="167"/>
      <c r="N167" s="115">
        <v>9</v>
      </c>
      <c r="O167" s="111" t="s">
        <v>606</v>
      </c>
      <c r="P167" s="120">
        <v>85362712.244000003</v>
      </c>
      <c r="Q167" s="113">
        <v>0</v>
      </c>
      <c r="R167" s="120">
        <v>5879247.5354000004</v>
      </c>
      <c r="S167" s="120">
        <v>237982.60769999999</v>
      </c>
      <c r="T167" s="120">
        <v>31621731.503899999</v>
      </c>
      <c r="U167" s="114">
        <f t="shared" si="16"/>
        <v>123101673.891</v>
      </c>
    </row>
    <row r="168" spans="1:21" ht="24.95" customHeight="1" x14ac:dyDescent="0.25">
      <c r="A168" s="167"/>
      <c r="B168" s="167"/>
      <c r="C168" s="111">
        <v>13</v>
      </c>
      <c r="D168" s="111" t="s">
        <v>227</v>
      </c>
      <c r="E168" s="120">
        <v>98501260.915299997</v>
      </c>
      <c r="F168" s="120">
        <v>0</v>
      </c>
      <c r="G168" s="120">
        <v>6784148.2569000004</v>
      </c>
      <c r="H168" s="120">
        <v>274611.55249999999</v>
      </c>
      <c r="I168" s="120">
        <v>37740552.563699998</v>
      </c>
      <c r="J168" s="114">
        <f t="shared" si="15"/>
        <v>143300573.28839999</v>
      </c>
      <c r="K168" s="109"/>
      <c r="L168" s="166"/>
      <c r="M168" s="167"/>
      <c r="N168" s="115">
        <v>10</v>
      </c>
      <c r="O168" s="111" t="s">
        <v>607</v>
      </c>
      <c r="P168" s="120">
        <v>94008325.185000002</v>
      </c>
      <c r="Q168" s="113">
        <v>0</v>
      </c>
      <c r="R168" s="120">
        <v>6474703.0597999999</v>
      </c>
      <c r="S168" s="120">
        <v>262085.70209999999</v>
      </c>
      <c r="T168" s="120">
        <v>33778872.114200003</v>
      </c>
      <c r="U168" s="114">
        <f t="shared" si="16"/>
        <v>134523986.06110001</v>
      </c>
    </row>
    <row r="169" spans="1:21" ht="24.95" customHeight="1" x14ac:dyDescent="0.25">
      <c r="A169" s="167"/>
      <c r="B169" s="167"/>
      <c r="C169" s="111">
        <v>14</v>
      </c>
      <c r="D169" s="111" t="s">
        <v>228</v>
      </c>
      <c r="E169" s="120">
        <v>87069982.433200002</v>
      </c>
      <c r="F169" s="120">
        <v>0</v>
      </c>
      <c r="G169" s="120">
        <v>5996833.5843000002</v>
      </c>
      <c r="H169" s="120">
        <v>242742.30429999999</v>
      </c>
      <c r="I169" s="120">
        <v>28958581.540399998</v>
      </c>
      <c r="J169" s="114">
        <f t="shared" si="15"/>
        <v>122268139.86219999</v>
      </c>
      <c r="K169" s="109"/>
      <c r="L169" s="166"/>
      <c r="M169" s="167"/>
      <c r="N169" s="115">
        <v>11</v>
      </c>
      <c r="O169" s="111" t="s">
        <v>608</v>
      </c>
      <c r="P169" s="120">
        <v>91826834.368100002</v>
      </c>
      <c r="Q169" s="113">
        <v>0</v>
      </c>
      <c r="R169" s="120">
        <v>6324455.6721999999</v>
      </c>
      <c r="S169" s="120">
        <v>256003.92629999999</v>
      </c>
      <c r="T169" s="120">
        <v>30748599.710900001</v>
      </c>
      <c r="U169" s="114">
        <f t="shared" si="16"/>
        <v>129155893.67750001</v>
      </c>
    </row>
    <row r="170" spans="1:21" ht="24.95" customHeight="1" x14ac:dyDescent="0.25">
      <c r="A170" s="167"/>
      <c r="B170" s="167"/>
      <c r="C170" s="111">
        <v>15</v>
      </c>
      <c r="D170" s="111" t="s">
        <v>229</v>
      </c>
      <c r="E170" s="120">
        <v>80128724.270799994</v>
      </c>
      <c r="F170" s="120">
        <v>0</v>
      </c>
      <c r="G170" s="120">
        <v>5518763.3136999998</v>
      </c>
      <c r="H170" s="120">
        <v>223390.77859999999</v>
      </c>
      <c r="I170" s="120">
        <v>26841296.726100001</v>
      </c>
      <c r="J170" s="114">
        <f t="shared" si="15"/>
        <v>112712175.0892</v>
      </c>
      <c r="K170" s="109"/>
      <c r="L170" s="166"/>
      <c r="M170" s="167"/>
      <c r="N170" s="115">
        <v>12</v>
      </c>
      <c r="O170" s="111" t="s">
        <v>609</v>
      </c>
      <c r="P170" s="120">
        <v>106851616.9293</v>
      </c>
      <c r="Q170" s="113">
        <v>0</v>
      </c>
      <c r="R170" s="120">
        <v>7359268.3382999999</v>
      </c>
      <c r="S170" s="120">
        <v>297891.50040000002</v>
      </c>
      <c r="T170" s="120">
        <v>37979890.409000002</v>
      </c>
      <c r="U170" s="114">
        <f t="shared" si="16"/>
        <v>152488667.17700002</v>
      </c>
    </row>
    <row r="171" spans="1:21" ht="24.95" customHeight="1" x14ac:dyDescent="0.25">
      <c r="A171" s="167"/>
      <c r="B171" s="167"/>
      <c r="C171" s="111">
        <v>16</v>
      </c>
      <c r="D171" s="111" t="s">
        <v>230</v>
      </c>
      <c r="E171" s="120">
        <v>117411008.93619999</v>
      </c>
      <c r="F171" s="120">
        <v>0</v>
      </c>
      <c r="G171" s="120">
        <v>8086532.9460000005</v>
      </c>
      <c r="H171" s="120">
        <v>327330.01730000001</v>
      </c>
      <c r="I171" s="120">
        <v>33781060.392700002</v>
      </c>
      <c r="J171" s="114">
        <f t="shared" si="15"/>
        <v>159605932.29219997</v>
      </c>
      <c r="K171" s="109"/>
      <c r="L171" s="166"/>
      <c r="M171" s="167"/>
      <c r="N171" s="115">
        <v>13</v>
      </c>
      <c r="O171" s="111" t="s">
        <v>610</v>
      </c>
      <c r="P171" s="120">
        <v>109455704.4822</v>
      </c>
      <c r="Q171" s="113">
        <v>0</v>
      </c>
      <c r="R171" s="120">
        <v>7538621.5351</v>
      </c>
      <c r="S171" s="120">
        <v>305151.43310000002</v>
      </c>
      <c r="T171" s="120">
        <v>35931737.284500003</v>
      </c>
      <c r="U171" s="114">
        <f t="shared" si="16"/>
        <v>153231214.7349</v>
      </c>
    </row>
    <row r="172" spans="1:21" ht="24.95" customHeight="1" x14ac:dyDescent="0.25">
      <c r="A172" s="167"/>
      <c r="B172" s="167"/>
      <c r="C172" s="111">
        <v>17</v>
      </c>
      <c r="D172" s="111" t="s">
        <v>231</v>
      </c>
      <c r="E172" s="120">
        <v>121003980.04350001</v>
      </c>
      <c r="F172" s="120">
        <v>0</v>
      </c>
      <c r="G172" s="120">
        <v>8333994.2318000002</v>
      </c>
      <c r="H172" s="120">
        <v>337346.85729999997</v>
      </c>
      <c r="I172" s="120">
        <v>37208658.849699996</v>
      </c>
      <c r="J172" s="114">
        <f t="shared" si="15"/>
        <v>166883979.98230001</v>
      </c>
      <c r="K172" s="109"/>
      <c r="L172" s="166"/>
      <c r="M172" s="167"/>
      <c r="N172" s="115">
        <v>14</v>
      </c>
      <c r="O172" s="111" t="s">
        <v>611</v>
      </c>
      <c r="P172" s="120">
        <v>121196514.3064</v>
      </c>
      <c r="Q172" s="113">
        <v>0</v>
      </c>
      <c r="R172" s="120">
        <v>8347254.7827000003</v>
      </c>
      <c r="S172" s="120">
        <v>337883.62339999998</v>
      </c>
      <c r="T172" s="120">
        <v>37219949.076700002</v>
      </c>
      <c r="U172" s="114">
        <f t="shared" si="16"/>
        <v>167101601.78920001</v>
      </c>
    </row>
    <row r="173" spans="1:21" ht="24.95" customHeight="1" x14ac:dyDescent="0.25">
      <c r="A173" s="167"/>
      <c r="B173" s="167"/>
      <c r="C173" s="111">
        <v>18</v>
      </c>
      <c r="D173" s="111" t="s">
        <v>232</v>
      </c>
      <c r="E173" s="120">
        <v>67375075.327299997</v>
      </c>
      <c r="F173" s="120">
        <v>0</v>
      </c>
      <c r="G173" s="120">
        <v>4640372.0683000004</v>
      </c>
      <c r="H173" s="120">
        <v>187834.8953</v>
      </c>
      <c r="I173" s="120">
        <v>26529914.261700001</v>
      </c>
      <c r="J173" s="114">
        <f t="shared" si="15"/>
        <v>98733196.552599996</v>
      </c>
      <c r="K173" s="109"/>
      <c r="L173" s="166"/>
      <c r="M173" s="167"/>
      <c r="N173" s="115">
        <v>15</v>
      </c>
      <c r="O173" s="111" t="s">
        <v>612</v>
      </c>
      <c r="P173" s="120">
        <v>143004351.46169999</v>
      </c>
      <c r="Q173" s="113">
        <v>0</v>
      </c>
      <c r="R173" s="120">
        <v>9849241.6512000002</v>
      </c>
      <c r="S173" s="120">
        <v>398681.66759999999</v>
      </c>
      <c r="T173" s="120">
        <v>38349824.6611</v>
      </c>
      <c r="U173" s="114">
        <f t="shared" si="16"/>
        <v>191602099.44159999</v>
      </c>
    </row>
    <row r="174" spans="1:21" ht="24.95" customHeight="1" x14ac:dyDescent="0.25">
      <c r="A174" s="167"/>
      <c r="B174" s="167"/>
      <c r="C174" s="111">
        <v>19</v>
      </c>
      <c r="D174" s="111" t="s">
        <v>233</v>
      </c>
      <c r="E174" s="120">
        <v>90767331.554499999</v>
      </c>
      <c r="F174" s="120">
        <v>0</v>
      </c>
      <c r="G174" s="120">
        <v>6251483.7721999995</v>
      </c>
      <c r="H174" s="120">
        <v>253050.13959999999</v>
      </c>
      <c r="I174" s="120">
        <v>29937077.565000001</v>
      </c>
      <c r="J174" s="114">
        <f t="shared" si="15"/>
        <v>127208943.03129999</v>
      </c>
      <c r="K174" s="109"/>
      <c r="L174" s="166"/>
      <c r="M174" s="167"/>
      <c r="N174" s="115">
        <v>16</v>
      </c>
      <c r="O174" s="111" t="s">
        <v>613</v>
      </c>
      <c r="P174" s="120">
        <v>90569261.328500003</v>
      </c>
      <c r="Q174" s="113">
        <v>0</v>
      </c>
      <c r="R174" s="120">
        <v>6237841.9389000004</v>
      </c>
      <c r="S174" s="120">
        <v>252497.9399</v>
      </c>
      <c r="T174" s="120">
        <v>37364806.778899997</v>
      </c>
      <c r="U174" s="114">
        <f t="shared" si="16"/>
        <v>134424407.98619998</v>
      </c>
    </row>
    <row r="175" spans="1:21" ht="24.95" customHeight="1" x14ac:dyDescent="0.25">
      <c r="A175" s="167"/>
      <c r="B175" s="167"/>
      <c r="C175" s="111">
        <v>20</v>
      </c>
      <c r="D175" s="111" t="s">
        <v>234</v>
      </c>
      <c r="E175" s="120">
        <v>107413300.80329999</v>
      </c>
      <c r="F175" s="120">
        <v>0</v>
      </c>
      <c r="G175" s="120">
        <v>7397953.5960999997</v>
      </c>
      <c r="H175" s="120">
        <v>299457.41820000001</v>
      </c>
      <c r="I175" s="120">
        <v>32597488.181299999</v>
      </c>
      <c r="J175" s="114">
        <f t="shared" si="15"/>
        <v>147708199.9989</v>
      </c>
      <c r="K175" s="109"/>
      <c r="L175" s="166"/>
      <c r="M175" s="167"/>
      <c r="N175" s="115">
        <v>17</v>
      </c>
      <c r="O175" s="111" t="s">
        <v>614</v>
      </c>
      <c r="P175" s="120">
        <v>122929738.7304</v>
      </c>
      <c r="Q175" s="113">
        <v>0</v>
      </c>
      <c r="R175" s="120">
        <v>8466628.3961999994</v>
      </c>
      <c r="S175" s="120">
        <v>342715.6778</v>
      </c>
      <c r="T175" s="120">
        <v>40517617.638700001</v>
      </c>
      <c r="U175" s="114">
        <f t="shared" si="16"/>
        <v>172256700.44310001</v>
      </c>
    </row>
    <row r="176" spans="1:21" ht="24.95" customHeight="1" x14ac:dyDescent="0.25">
      <c r="A176" s="167"/>
      <c r="B176" s="167"/>
      <c r="C176" s="111">
        <v>21</v>
      </c>
      <c r="D176" s="111" t="s">
        <v>235</v>
      </c>
      <c r="E176" s="120">
        <v>156419433.08329999</v>
      </c>
      <c r="F176" s="120">
        <v>0</v>
      </c>
      <c r="G176" s="120">
        <v>10773188.2256</v>
      </c>
      <c r="H176" s="120">
        <v>436081.55829999998</v>
      </c>
      <c r="I176" s="120">
        <v>60225598.441500001</v>
      </c>
      <c r="J176" s="114">
        <f t="shared" si="15"/>
        <v>227854301.3087</v>
      </c>
      <c r="K176" s="109"/>
      <c r="L176" s="166"/>
      <c r="M176" s="167"/>
      <c r="N176" s="115">
        <v>18</v>
      </c>
      <c r="O176" s="111" t="s">
        <v>615</v>
      </c>
      <c r="P176" s="120">
        <v>83036397.273399994</v>
      </c>
      <c r="Q176" s="113">
        <v>0</v>
      </c>
      <c r="R176" s="120">
        <v>5719025.5696999999</v>
      </c>
      <c r="S176" s="120">
        <v>231497.07680000001</v>
      </c>
      <c r="T176" s="120">
        <v>30279315.829100002</v>
      </c>
      <c r="U176" s="114">
        <f t="shared" si="16"/>
        <v>119266235.749</v>
      </c>
    </row>
    <row r="177" spans="1:21" ht="24.95" customHeight="1" x14ac:dyDescent="0.25">
      <c r="A177" s="167"/>
      <c r="B177" s="167"/>
      <c r="C177" s="111">
        <v>22</v>
      </c>
      <c r="D177" s="111" t="s">
        <v>236</v>
      </c>
      <c r="E177" s="120">
        <v>97677537.841499999</v>
      </c>
      <c r="F177" s="120">
        <v>0</v>
      </c>
      <c r="G177" s="120">
        <v>6727415.3846000005</v>
      </c>
      <c r="H177" s="120">
        <v>272315.09580000001</v>
      </c>
      <c r="I177" s="120">
        <v>31810444.907699998</v>
      </c>
      <c r="J177" s="114">
        <f t="shared" si="15"/>
        <v>136487713.22959998</v>
      </c>
      <c r="K177" s="109"/>
      <c r="L177" s="166"/>
      <c r="M177" s="167"/>
      <c r="N177" s="115">
        <v>19</v>
      </c>
      <c r="O177" s="111" t="s">
        <v>616</v>
      </c>
      <c r="P177" s="120">
        <v>95565329.455699995</v>
      </c>
      <c r="Q177" s="113">
        <v>0</v>
      </c>
      <c r="R177" s="120">
        <v>6581939.7357999999</v>
      </c>
      <c r="S177" s="120">
        <v>266426.47249999997</v>
      </c>
      <c r="T177" s="120">
        <v>34223952.658</v>
      </c>
      <c r="U177" s="114">
        <f t="shared" si="16"/>
        <v>136637648.322</v>
      </c>
    </row>
    <row r="178" spans="1:21" ht="24.95" customHeight="1" x14ac:dyDescent="0.25">
      <c r="A178" s="167"/>
      <c r="B178" s="167"/>
      <c r="C178" s="111">
        <v>23</v>
      </c>
      <c r="D178" s="111" t="s">
        <v>237</v>
      </c>
      <c r="E178" s="120">
        <v>90959206.255999997</v>
      </c>
      <c r="F178" s="120">
        <v>0</v>
      </c>
      <c r="G178" s="120">
        <v>6264698.8965999996</v>
      </c>
      <c r="H178" s="120">
        <v>253585.06690000001</v>
      </c>
      <c r="I178" s="120">
        <v>30888978.903999999</v>
      </c>
      <c r="J178" s="114">
        <f t="shared" si="15"/>
        <v>128366469.12349999</v>
      </c>
      <c r="K178" s="109"/>
      <c r="L178" s="166"/>
      <c r="M178" s="167"/>
      <c r="N178" s="115">
        <v>20</v>
      </c>
      <c r="O178" s="111" t="s">
        <v>617</v>
      </c>
      <c r="P178" s="120">
        <v>110223904.83750001</v>
      </c>
      <c r="Q178" s="113">
        <v>0</v>
      </c>
      <c r="R178" s="120">
        <v>7591530.3512000004</v>
      </c>
      <c r="S178" s="120">
        <v>307293.098</v>
      </c>
      <c r="T178" s="120">
        <v>35951737.647600003</v>
      </c>
      <c r="U178" s="114">
        <f t="shared" si="16"/>
        <v>154074465.93430001</v>
      </c>
    </row>
    <row r="179" spans="1:21" ht="24.95" customHeight="1" x14ac:dyDescent="0.25">
      <c r="A179" s="167"/>
      <c r="B179" s="167"/>
      <c r="C179" s="111">
        <v>24</v>
      </c>
      <c r="D179" s="111" t="s">
        <v>238</v>
      </c>
      <c r="E179" s="120">
        <v>88784809.473499998</v>
      </c>
      <c r="F179" s="120">
        <v>0</v>
      </c>
      <c r="G179" s="120">
        <v>6114940.1015999997</v>
      </c>
      <c r="H179" s="120">
        <v>247523.0686</v>
      </c>
      <c r="I179" s="120">
        <v>30395998.939800002</v>
      </c>
      <c r="J179" s="114">
        <f t="shared" si="15"/>
        <v>125543271.5835</v>
      </c>
      <c r="K179" s="109"/>
      <c r="L179" s="166"/>
      <c r="M179" s="167"/>
      <c r="N179" s="115">
        <v>21</v>
      </c>
      <c r="O179" s="111" t="s">
        <v>618</v>
      </c>
      <c r="P179" s="120">
        <v>103690989.3539</v>
      </c>
      <c r="Q179" s="113">
        <v>0</v>
      </c>
      <c r="R179" s="120">
        <v>7141584.1599000003</v>
      </c>
      <c r="S179" s="120">
        <v>289079.99040000001</v>
      </c>
      <c r="T179" s="120">
        <v>35525932.816100001</v>
      </c>
      <c r="U179" s="114">
        <f t="shared" si="16"/>
        <v>146647586.32029998</v>
      </c>
    </row>
    <row r="180" spans="1:21" ht="24.95" customHeight="1" x14ac:dyDescent="0.25">
      <c r="A180" s="167"/>
      <c r="B180" s="167"/>
      <c r="C180" s="111">
        <v>25</v>
      </c>
      <c r="D180" s="111" t="s">
        <v>239</v>
      </c>
      <c r="E180" s="120">
        <v>101540416.31810001</v>
      </c>
      <c r="F180" s="120">
        <v>0</v>
      </c>
      <c r="G180" s="120">
        <v>6993466.1948999995</v>
      </c>
      <c r="H180" s="120">
        <v>283084.41029999999</v>
      </c>
      <c r="I180" s="120">
        <v>39615006.882700004</v>
      </c>
      <c r="J180" s="114">
        <f t="shared" si="15"/>
        <v>148431973.80600002</v>
      </c>
      <c r="K180" s="109"/>
      <c r="L180" s="166"/>
      <c r="M180" s="167"/>
      <c r="N180" s="115">
        <v>22</v>
      </c>
      <c r="O180" s="111" t="s">
        <v>619</v>
      </c>
      <c r="P180" s="120">
        <v>122578636.7649</v>
      </c>
      <c r="Q180" s="113">
        <v>0</v>
      </c>
      <c r="R180" s="120">
        <v>8442446.6977999993</v>
      </c>
      <c r="S180" s="120">
        <v>341736.84100000001</v>
      </c>
      <c r="T180" s="120">
        <v>39826807.996200003</v>
      </c>
      <c r="U180" s="114">
        <f t="shared" si="16"/>
        <v>171189628.2999</v>
      </c>
    </row>
    <row r="181" spans="1:21" ht="24.95" customHeight="1" x14ac:dyDescent="0.25">
      <c r="A181" s="167"/>
      <c r="B181" s="167"/>
      <c r="C181" s="111">
        <v>26</v>
      </c>
      <c r="D181" s="111" t="s">
        <v>240</v>
      </c>
      <c r="E181" s="120">
        <v>88263908.778899997</v>
      </c>
      <c r="F181" s="120">
        <v>0</v>
      </c>
      <c r="G181" s="120">
        <v>6079063.733</v>
      </c>
      <c r="H181" s="120">
        <v>246070.85019999999</v>
      </c>
      <c r="I181" s="120">
        <v>29667579.918900002</v>
      </c>
      <c r="J181" s="114">
        <f t="shared" si="15"/>
        <v>124256623.28099999</v>
      </c>
      <c r="K181" s="109"/>
      <c r="L181" s="166"/>
      <c r="M181" s="167"/>
      <c r="N181" s="115">
        <v>23</v>
      </c>
      <c r="O181" s="111" t="s">
        <v>620</v>
      </c>
      <c r="P181" s="120">
        <v>89644835.094600007</v>
      </c>
      <c r="Q181" s="113">
        <v>0</v>
      </c>
      <c r="R181" s="120">
        <v>6174173.2653999999</v>
      </c>
      <c r="S181" s="120">
        <v>249920.73310000001</v>
      </c>
      <c r="T181" s="120">
        <v>38462580.331299998</v>
      </c>
      <c r="U181" s="114">
        <f t="shared" si="16"/>
        <v>134531509.4244</v>
      </c>
    </row>
    <row r="182" spans="1:21" ht="24.95" customHeight="1" x14ac:dyDescent="0.25">
      <c r="A182" s="167"/>
      <c r="B182" s="167"/>
      <c r="C182" s="111">
        <v>27</v>
      </c>
      <c r="D182" s="111" t="s">
        <v>241</v>
      </c>
      <c r="E182" s="120">
        <v>85604147.328700006</v>
      </c>
      <c r="F182" s="120">
        <v>0</v>
      </c>
      <c r="G182" s="120">
        <v>5895876.0679000001</v>
      </c>
      <c r="H182" s="120">
        <v>238655.70430000001</v>
      </c>
      <c r="I182" s="120">
        <v>29850046.999600001</v>
      </c>
      <c r="J182" s="114">
        <f t="shared" si="15"/>
        <v>121588726.10050002</v>
      </c>
      <c r="K182" s="109"/>
      <c r="L182" s="166"/>
      <c r="M182" s="167"/>
      <c r="N182" s="115">
        <v>24</v>
      </c>
      <c r="O182" s="111" t="s">
        <v>621</v>
      </c>
      <c r="P182" s="120">
        <v>72956666.677699998</v>
      </c>
      <c r="Q182" s="113">
        <v>0</v>
      </c>
      <c r="R182" s="120">
        <v>5024797.0277000004</v>
      </c>
      <c r="S182" s="120">
        <v>203395.80739999999</v>
      </c>
      <c r="T182" s="120">
        <v>28822260.392000001</v>
      </c>
      <c r="U182" s="114">
        <f t="shared" si="16"/>
        <v>107007119.90480001</v>
      </c>
    </row>
    <row r="183" spans="1:21" ht="24.95" customHeight="1" x14ac:dyDescent="0.25">
      <c r="A183" s="111"/>
      <c r="B183" s="168" t="s">
        <v>860</v>
      </c>
      <c r="C183" s="168"/>
      <c r="D183" s="168"/>
      <c r="E183" s="116">
        <f>SUM(E156:E182)</f>
        <v>2644655780.4345994</v>
      </c>
      <c r="F183" s="116">
        <f t="shared" ref="F183:J183" si="20">SUM(F156:F182)</f>
        <v>0</v>
      </c>
      <c r="G183" s="116">
        <f t="shared" si="20"/>
        <v>182147281.52970001</v>
      </c>
      <c r="H183" s="116">
        <f t="shared" si="20"/>
        <v>7373032.8202000009</v>
      </c>
      <c r="I183" s="116">
        <f t="shared" si="20"/>
        <v>906578747.96740007</v>
      </c>
      <c r="J183" s="116">
        <f t="shared" si="20"/>
        <v>3740754842.7518997</v>
      </c>
      <c r="K183" s="109"/>
      <c r="L183" s="166"/>
      <c r="M183" s="167"/>
      <c r="N183" s="115">
        <v>25</v>
      </c>
      <c r="O183" s="111" t="s">
        <v>622</v>
      </c>
      <c r="P183" s="120">
        <v>81324117.568800002</v>
      </c>
      <c r="Q183" s="113">
        <v>0</v>
      </c>
      <c r="R183" s="120">
        <v>5601094.4968999997</v>
      </c>
      <c r="S183" s="120">
        <v>226723.4142</v>
      </c>
      <c r="T183" s="120">
        <v>28694649.379700001</v>
      </c>
      <c r="U183" s="114">
        <f t="shared" si="16"/>
        <v>115846584.85959999</v>
      </c>
    </row>
    <row r="184" spans="1:21" ht="24.95" customHeight="1" x14ac:dyDescent="0.25">
      <c r="A184" s="167">
        <v>9</v>
      </c>
      <c r="B184" s="167" t="s">
        <v>46</v>
      </c>
      <c r="C184" s="111">
        <v>1</v>
      </c>
      <c r="D184" s="111" t="s">
        <v>242</v>
      </c>
      <c r="E184" s="120">
        <v>90751765.713699996</v>
      </c>
      <c r="F184" s="120">
        <v>0</v>
      </c>
      <c r="G184" s="120">
        <v>6250411.6947999997</v>
      </c>
      <c r="H184" s="120">
        <v>253006.74369999999</v>
      </c>
      <c r="I184" s="120">
        <v>32619059.686500002</v>
      </c>
      <c r="J184" s="114">
        <f t="shared" si="15"/>
        <v>129874243.8387</v>
      </c>
      <c r="K184" s="109"/>
      <c r="L184" s="110"/>
      <c r="M184" s="168" t="s">
        <v>878</v>
      </c>
      <c r="N184" s="168"/>
      <c r="O184" s="168"/>
      <c r="P184" s="116">
        <f>SUM(P159:P183)</f>
        <v>2484426355.3784003</v>
      </c>
      <c r="Q184" s="116">
        <f t="shared" ref="Q184:U184" si="21">SUM(Q159:Q183)</f>
        <v>0</v>
      </c>
      <c r="R184" s="116">
        <f t="shared" si="21"/>
        <v>171111684.98400003</v>
      </c>
      <c r="S184" s="116">
        <f t="shared" si="21"/>
        <v>6926329.3899000008</v>
      </c>
      <c r="T184" s="116">
        <f t="shared" si="21"/>
        <v>855461060.32590008</v>
      </c>
      <c r="U184" s="116">
        <f t="shared" si="21"/>
        <v>3517925430.0782003</v>
      </c>
    </row>
    <row r="185" spans="1:21" ht="24.95" customHeight="1" x14ac:dyDescent="0.25">
      <c r="A185" s="167"/>
      <c r="B185" s="167"/>
      <c r="C185" s="111">
        <v>2</v>
      </c>
      <c r="D185" s="111" t="s">
        <v>243</v>
      </c>
      <c r="E185" s="120">
        <v>114073868.55239999</v>
      </c>
      <c r="F185" s="120">
        <v>0</v>
      </c>
      <c r="G185" s="120">
        <v>7856691.6738999998</v>
      </c>
      <c r="H185" s="120">
        <v>318026.40740000003</v>
      </c>
      <c r="I185" s="120">
        <v>33077256.410500001</v>
      </c>
      <c r="J185" s="114">
        <f t="shared" si="15"/>
        <v>155325843.04419997</v>
      </c>
      <c r="K185" s="109"/>
      <c r="L185" s="166">
        <v>27</v>
      </c>
      <c r="M185" s="167" t="s">
        <v>64</v>
      </c>
      <c r="N185" s="115">
        <v>1</v>
      </c>
      <c r="O185" s="111" t="s">
        <v>623</v>
      </c>
      <c r="P185" s="120">
        <v>91303786.298299998</v>
      </c>
      <c r="Q185" s="120">
        <v>0</v>
      </c>
      <c r="R185" s="120">
        <v>6288431.4058999997</v>
      </c>
      <c r="S185" s="120">
        <v>254545.7212</v>
      </c>
      <c r="T185" s="120">
        <v>37469904.255000003</v>
      </c>
      <c r="U185" s="114">
        <f t="shared" si="16"/>
        <v>135316667.68040001</v>
      </c>
    </row>
    <row r="186" spans="1:21" ht="24.95" customHeight="1" x14ac:dyDescent="0.25">
      <c r="A186" s="167"/>
      <c r="B186" s="167"/>
      <c r="C186" s="111">
        <v>3</v>
      </c>
      <c r="D186" s="111" t="s">
        <v>244</v>
      </c>
      <c r="E186" s="120">
        <v>109202283.4851</v>
      </c>
      <c r="F186" s="120">
        <v>0</v>
      </c>
      <c r="G186" s="120">
        <v>7521167.4883000003</v>
      </c>
      <c r="H186" s="120">
        <v>304444.92099999997</v>
      </c>
      <c r="I186" s="120">
        <v>41792632.021899998</v>
      </c>
      <c r="J186" s="114">
        <f t="shared" si="15"/>
        <v>158820527.9163</v>
      </c>
      <c r="K186" s="109"/>
      <c r="L186" s="166"/>
      <c r="M186" s="167"/>
      <c r="N186" s="115">
        <v>2</v>
      </c>
      <c r="O186" s="111" t="s">
        <v>624</v>
      </c>
      <c r="P186" s="120">
        <v>94257188.874799997</v>
      </c>
      <c r="Q186" s="120">
        <v>0</v>
      </c>
      <c r="R186" s="120">
        <v>6491843.2278000005</v>
      </c>
      <c r="S186" s="120">
        <v>262779.50890000002</v>
      </c>
      <c r="T186" s="120">
        <v>41016997.634900004</v>
      </c>
      <c r="U186" s="114">
        <f t="shared" si="16"/>
        <v>142028809.2464</v>
      </c>
    </row>
    <row r="187" spans="1:21" ht="24.95" customHeight="1" x14ac:dyDescent="0.25">
      <c r="A187" s="167"/>
      <c r="B187" s="167"/>
      <c r="C187" s="111">
        <v>4</v>
      </c>
      <c r="D187" s="111" t="s">
        <v>245</v>
      </c>
      <c r="E187" s="120">
        <v>70459225.520899996</v>
      </c>
      <c r="F187" s="120">
        <v>0</v>
      </c>
      <c r="G187" s="120">
        <v>4852788.9649</v>
      </c>
      <c r="H187" s="120">
        <v>196433.19409999999</v>
      </c>
      <c r="I187" s="120">
        <v>24472752.377</v>
      </c>
      <c r="J187" s="114">
        <f t="shared" si="15"/>
        <v>99981200.05690001</v>
      </c>
      <c r="K187" s="109"/>
      <c r="L187" s="166"/>
      <c r="M187" s="167"/>
      <c r="N187" s="115">
        <v>3</v>
      </c>
      <c r="O187" s="111" t="s">
        <v>625</v>
      </c>
      <c r="P187" s="120">
        <v>144876419.63940001</v>
      </c>
      <c r="Q187" s="120">
        <v>0</v>
      </c>
      <c r="R187" s="120">
        <v>9978177.9505000003</v>
      </c>
      <c r="S187" s="120">
        <v>403900.80430000002</v>
      </c>
      <c r="T187" s="120">
        <v>61038158.203199998</v>
      </c>
      <c r="U187" s="114">
        <f t="shared" si="16"/>
        <v>216296656.59740001</v>
      </c>
    </row>
    <row r="188" spans="1:21" ht="24.95" customHeight="1" x14ac:dyDescent="0.25">
      <c r="A188" s="167"/>
      <c r="B188" s="167"/>
      <c r="C188" s="111">
        <v>5</v>
      </c>
      <c r="D188" s="111" t="s">
        <v>246</v>
      </c>
      <c r="E188" s="120">
        <v>84168589.263099998</v>
      </c>
      <c r="F188" s="120">
        <v>0</v>
      </c>
      <c r="G188" s="120">
        <v>5797003.8437000001</v>
      </c>
      <c r="H188" s="120">
        <v>234653.51360000001</v>
      </c>
      <c r="I188" s="120">
        <v>29794370.725499999</v>
      </c>
      <c r="J188" s="114">
        <f t="shared" si="15"/>
        <v>119994617.34590001</v>
      </c>
      <c r="K188" s="109"/>
      <c r="L188" s="166"/>
      <c r="M188" s="167"/>
      <c r="N188" s="115">
        <v>4</v>
      </c>
      <c r="O188" s="111" t="s">
        <v>626</v>
      </c>
      <c r="P188" s="120">
        <v>95257462.119900003</v>
      </c>
      <c r="Q188" s="120">
        <v>0</v>
      </c>
      <c r="R188" s="120">
        <v>6560735.7671999997</v>
      </c>
      <c r="S188" s="120">
        <v>265568.16950000002</v>
      </c>
      <c r="T188" s="120">
        <v>36056617.728399999</v>
      </c>
      <c r="U188" s="114">
        <f t="shared" si="16"/>
        <v>138140383.785</v>
      </c>
    </row>
    <row r="189" spans="1:21" ht="24.95" customHeight="1" x14ac:dyDescent="0.25">
      <c r="A189" s="167"/>
      <c r="B189" s="167"/>
      <c r="C189" s="111">
        <v>6</v>
      </c>
      <c r="D189" s="111" t="s">
        <v>247</v>
      </c>
      <c r="E189" s="120">
        <v>96829718.838200003</v>
      </c>
      <c r="F189" s="120">
        <v>0</v>
      </c>
      <c r="G189" s="120">
        <v>6669022.9359999998</v>
      </c>
      <c r="H189" s="120">
        <v>269951.46220000001</v>
      </c>
      <c r="I189" s="120">
        <v>34385830.891099997</v>
      </c>
      <c r="J189" s="114">
        <f t="shared" si="15"/>
        <v>138154524.1275</v>
      </c>
      <c r="K189" s="109"/>
      <c r="L189" s="166"/>
      <c r="M189" s="167"/>
      <c r="N189" s="115">
        <v>5</v>
      </c>
      <c r="O189" s="111" t="s">
        <v>627</v>
      </c>
      <c r="P189" s="120">
        <v>85367705.155399993</v>
      </c>
      <c r="Q189" s="120">
        <v>0</v>
      </c>
      <c r="R189" s="120">
        <v>5879591.4157999996</v>
      </c>
      <c r="S189" s="120">
        <v>237996.52739999999</v>
      </c>
      <c r="T189" s="120">
        <v>35116310.802900001</v>
      </c>
      <c r="U189" s="114">
        <f t="shared" si="16"/>
        <v>126601603.9015</v>
      </c>
    </row>
    <row r="190" spans="1:21" ht="24.95" customHeight="1" x14ac:dyDescent="0.25">
      <c r="A190" s="167"/>
      <c r="B190" s="167"/>
      <c r="C190" s="111">
        <v>7</v>
      </c>
      <c r="D190" s="111" t="s">
        <v>248</v>
      </c>
      <c r="E190" s="120">
        <v>111010166.7749</v>
      </c>
      <c r="F190" s="120">
        <v>0</v>
      </c>
      <c r="G190" s="120">
        <v>7645683.1357000005</v>
      </c>
      <c r="H190" s="120">
        <v>309485.11680000002</v>
      </c>
      <c r="I190" s="120">
        <v>35614693.779799998</v>
      </c>
      <c r="J190" s="114">
        <f t="shared" si="15"/>
        <v>154580028.80720001</v>
      </c>
      <c r="K190" s="109"/>
      <c r="L190" s="166"/>
      <c r="M190" s="167"/>
      <c r="N190" s="115">
        <v>6</v>
      </c>
      <c r="O190" s="111" t="s">
        <v>628</v>
      </c>
      <c r="P190" s="120">
        <v>64937061.2667</v>
      </c>
      <c r="Q190" s="120">
        <v>0</v>
      </c>
      <c r="R190" s="120">
        <v>4472456.9707000004</v>
      </c>
      <c r="S190" s="120">
        <v>181037.95869999999</v>
      </c>
      <c r="T190" s="120">
        <v>26877465.581599999</v>
      </c>
      <c r="U190" s="114">
        <f t="shared" si="16"/>
        <v>96468021.777699992</v>
      </c>
    </row>
    <row r="191" spans="1:21" ht="24.95" customHeight="1" x14ac:dyDescent="0.25">
      <c r="A191" s="167"/>
      <c r="B191" s="167"/>
      <c r="C191" s="111">
        <v>8</v>
      </c>
      <c r="D191" s="111" t="s">
        <v>249</v>
      </c>
      <c r="E191" s="120">
        <v>87937140.996099994</v>
      </c>
      <c r="F191" s="120">
        <v>0</v>
      </c>
      <c r="G191" s="120">
        <v>6056558.0203</v>
      </c>
      <c r="H191" s="120">
        <v>245159.85459999999</v>
      </c>
      <c r="I191" s="120">
        <v>35125626.930200003</v>
      </c>
      <c r="J191" s="114">
        <f t="shared" si="15"/>
        <v>129364485.8012</v>
      </c>
      <c r="K191" s="109"/>
      <c r="L191" s="166"/>
      <c r="M191" s="167"/>
      <c r="N191" s="115">
        <v>7</v>
      </c>
      <c r="O191" s="111" t="s">
        <v>833</v>
      </c>
      <c r="P191" s="120">
        <v>63260172.853500001</v>
      </c>
      <c r="Q191" s="120">
        <v>0</v>
      </c>
      <c r="R191" s="120">
        <v>4356963.4277999997</v>
      </c>
      <c r="S191" s="120">
        <v>176362.96340000001</v>
      </c>
      <c r="T191" s="120">
        <v>27222037.054400001</v>
      </c>
      <c r="U191" s="114">
        <f t="shared" si="16"/>
        <v>95015536.299100012</v>
      </c>
    </row>
    <row r="192" spans="1:21" ht="24.95" customHeight="1" x14ac:dyDescent="0.25">
      <c r="A192" s="167"/>
      <c r="B192" s="167"/>
      <c r="C192" s="111">
        <v>9</v>
      </c>
      <c r="D192" s="111" t="s">
        <v>250</v>
      </c>
      <c r="E192" s="120">
        <v>93730153.147</v>
      </c>
      <c r="F192" s="120">
        <v>0</v>
      </c>
      <c r="G192" s="120">
        <v>6455544.3167000003</v>
      </c>
      <c r="H192" s="120">
        <v>261310.18659999999</v>
      </c>
      <c r="I192" s="120">
        <v>36012454.623999998</v>
      </c>
      <c r="J192" s="114">
        <f t="shared" si="15"/>
        <v>136459462.27429998</v>
      </c>
      <c r="K192" s="109"/>
      <c r="L192" s="166"/>
      <c r="M192" s="167"/>
      <c r="N192" s="115">
        <v>8</v>
      </c>
      <c r="O192" s="111" t="s">
        <v>629</v>
      </c>
      <c r="P192" s="120">
        <v>142048037.25170001</v>
      </c>
      <c r="Q192" s="120">
        <v>0</v>
      </c>
      <c r="R192" s="120">
        <v>9783376.7340999991</v>
      </c>
      <c r="S192" s="120">
        <v>396015.56030000001</v>
      </c>
      <c r="T192" s="120">
        <v>60912938.538699999</v>
      </c>
      <c r="U192" s="114">
        <f t="shared" si="16"/>
        <v>213140368.0848</v>
      </c>
    </row>
    <row r="193" spans="1:21" ht="24.95" customHeight="1" x14ac:dyDescent="0.25">
      <c r="A193" s="167"/>
      <c r="B193" s="167"/>
      <c r="C193" s="111">
        <v>10</v>
      </c>
      <c r="D193" s="111" t="s">
        <v>251</v>
      </c>
      <c r="E193" s="120">
        <v>73394362.705799997</v>
      </c>
      <c r="F193" s="120">
        <v>0</v>
      </c>
      <c r="G193" s="120">
        <v>5054942.7812999999</v>
      </c>
      <c r="H193" s="120">
        <v>204616.05970000001</v>
      </c>
      <c r="I193" s="120">
        <v>27937380.491799999</v>
      </c>
      <c r="J193" s="114">
        <f t="shared" si="15"/>
        <v>106591302.03859998</v>
      </c>
      <c r="K193" s="109"/>
      <c r="L193" s="166"/>
      <c r="M193" s="167"/>
      <c r="N193" s="115">
        <v>9</v>
      </c>
      <c r="O193" s="111" t="s">
        <v>630</v>
      </c>
      <c r="P193" s="120">
        <v>84536245.542199999</v>
      </c>
      <c r="Q193" s="120">
        <v>0</v>
      </c>
      <c r="R193" s="120">
        <v>5822325.6993000004</v>
      </c>
      <c r="S193" s="120">
        <v>235678.50210000001</v>
      </c>
      <c r="T193" s="120">
        <v>30865943.7861</v>
      </c>
      <c r="U193" s="114">
        <f t="shared" si="16"/>
        <v>121460193.52970001</v>
      </c>
    </row>
    <row r="194" spans="1:21" ht="24.95" customHeight="1" x14ac:dyDescent="0.25">
      <c r="A194" s="167"/>
      <c r="B194" s="167"/>
      <c r="C194" s="111">
        <v>11</v>
      </c>
      <c r="D194" s="111" t="s">
        <v>252</v>
      </c>
      <c r="E194" s="120">
        <v>100145573.0169</v>
      </c>
      <c r="F194" s="120">
        <v>0</v>
      </c>
      <c r="G194" s="120">
        <v>6897398.1480999999</v>
      </c>
      <c r="H194" s="120">
        <v>279195.72830000002</v>
      </c>
      <c r="I194" s="120">
        <v>33893068.322300002</v>
      </c>
      <c r="J194" s="114">
        <f t="shared" si="15"/>
        <v>141215235.21560001</v>
      </c>
      <c r="K194" s="109"/>
      <c r="L194" s="166"/>
      <c r="M194" s="167"/>
      <c r="N194" s="115">
        <v>10</v>
      </c>
      <c r="O194" s="111" t="s">
        <v>631</v>
      </c>
      <c r="P194" s="120">
        <v>105619772.7586</v>
      </c>
      <c r="Q194" s="120">
        <v>0</v>
      </c>
      <c r="R194" s="120">
        <v>7274426.6479000002</v>
      </c>
      <c r="S194" s="120">
        <v>294457.24349999998</v>
      </c>
      <c r="T194" s="120">
        <v>43485013.454099998</v>
      </c>
      <c r="U194" s="114">
        <f t="shared" si="16"/>
        <v>156673670.10409999</v>
      </c>
    </row>
    <row r="195" spans="1:21" ht="24.95" customHeight="1" x14ac:dyDescent="0.25">
      <c r="A195" s="167"/>
      <c r="B195" s="167"/>
      <c r="C195" s="111">
        <v>12</v>
      </c>
      <c r="D195" s="111" t="s">
        <v>253</v>
      </c>
      <c r="E195" s="120">
        <v>86423608.472299993</v>
      </c>
      <c r="F195" s="120">
        <v>0</v>
      </c>
      <c r="G195" s="120">
        <v>5952315.4051999999</v>
      </c>
      <c r="H195" s="120">
        <v>240940.27900000001</v>
      </c>
      <c r="I195" s="120">
        <v>30120608.532200001</v>
      </c>
      <c r="J195" s="114">
        <f t="shared" si="15"/>
        <v>122737472.68869999</v>
      </c>
      <c r="K195" s="109"/>
      <c r="L195" s="166"/>
      <c r="M195" s="167"/>
      <c r="N195" s="115">
        <v>11</v>
      </c>
      <c r="O195" s="111" t="s">
        <v>632</v>
      </c>
      <c r="P195" s="120">
        <v>81485700.903300002</v>
      </c>
      <c r="Q195" s="120">
        <v>0</v>
      </c>
      <c r="R195" s="120">
        <v>5612223.3421999998</v>
      </c>
      <c r="S195" s="120">
        <v>227173.8922</v>
      </c>
      <c r="T195" s="120">
        <v>34042523.1932</v>
      </c>
      <c r="U195" s="114">
        <f t="shared" si="16"/>
        <v>121367621.33089998</v>
      </c>
    </row>
    <row r="196" spans="1:21" ht="24.95" customHeight="1" x14ac:dyDescent="0.25">
      <c r="A196" s="167"/>
      <c r="B196" s="167"/>
      <c r="C196" s="111">
        <v>13</v>
      </c>
      <c r="D196" s="111" t="s">
        <v>254</v>
      </c>
      <c r="E196" s="120">
        <v>95251875.026500002</v>
      </c>
      <c r="F196" s="120">
        <v>0</v>
      </c>
      <c r="G196" s="120">
        <v>6560350.9632999999</v>
      </c>
      <c r="H196" s="120">
        <v>265552.59330000001</v>
      </c>
      <c r="I196" s="120">
        <v>34622139.528899997</v>
      </c>
      <c r="J196" s="114">
        <f t="shared" si="15"/>
        <v>136699918.11199999</v>
      </c>
      <c r="K196" s="109"/>
      <c r="L196" s="166"/>
      <c r="M196" s="167"/>
      <c r="N196" s="115">
        <v>12</v>
      </c>
      <c r="O196" s="111" t="s">
        <v>633</v>
      </c>
      <c r="P196" s="120">
        <v>73618766.335500002</v>
      </c>
      <c r="Q196" s="120">
        <v>0</v>
      </c>
      <c r="R196" s="120">
        <v>5070398.2940999996</v>
      </c>
      <c r="S196" s="120">
        <v>205241.67430000001</v>
      </c>
      <c r="T196" s="120">
        <v>31484723.135400001</v>
      </c>
      <c r="U196" s="114">
        <f t="shared" si="16"/>
        <v>110379129.4393</v>
      </c>
    </row>
    <row r="197" spans="1:21" ht="24.95" customHeight="1" x14ac:dyDescent="0.25">
      <c r="A197" s="167"/>
      <c r="B197" s="167"/>
      <c r="C197" s="111">
        <v>14</v>
      </c>
      <c r="D197" s="111" t="s">
        <v>255</v>
      </c>
      <c r="E197" s="120">
        <v>90178419.035099998</v>
      </c>
      <c r="F197" s="120">
        <v>0</v>
      </c>
      <c r="G197" s="120">
        <v>6210923.1761999996</v>
      </c>
      <c r="H197" s="120">
        <v>251408.31109999999</v>
      </c>
      <c r="I197" s="120">
        <v>33728065.326800004</v>
      </c>
      <c r="J197" s="114">
        <f t="shared" si="15"/>
        <v>130368815.84920001</v>
      </c>
      <c r="K197" s="109"/>
      <c r="L197" s="166"/>
      <c r="M197" s="167"/>
      <c r="N197" s="115">
        <v>13</v>
      </c>
      <c r="O197" s="111" t="s">
        <v>834</v>
      </c>
      <c r="P197" s="120">
        <v>66386309.997500002</v>
      </c>
      <c r="Q197" s="120">
        <v>0</v>
      </c>
      <c r="R197" s="120">
        <v>4572272.1218999997</v>
      </c>
      <c r="S197" s="120">
        <v>185078.31760000001</v>
      </c>
      <c r="T197" s="120">
        <v>27781684.895399999</v>
      </c>
      <c r="U197" s="114">
        <f t="shared" si="16"/>
        <v>98925345.332399994</v>
      </c>
    </row>
    <row r="198" spans="1:21" ht="24.95" customHeight="1" x14ac:dyDescent="0.25">
      <c r="A198" s="167"/>
      <c r="B198" s="167"/>
      <c r="C198" s="111">
        <v>15</v>
      </c>
      <c r="D198" s="111" t="s">
        <v>256</v>
      </c>
      <c r="E198" s="120">
        <v>102288947.4271</v>
      </c>
      <c r="F198" s="120">
        <v>0</v>
      </c>
      <c r="G198" s="120">
        <v>7045020.3169</v>
      </c>
      <c r="H198" s="120">
        <v>285171.23930000002</v>
      </c>
      <c r="I198" s="120">
        <v>36071441.202100001</v>
      </c>
      <c r="J198" s="114">
        <f t="shared" si="15"/>
        <v>145690580.18540001</v>
      </c>
      <c r="K198" s="109"/>
      <c r="L198" s="166"/>
      <c r="M198" s="167"/>
      <c r="N198" s="115">
        <v>14</v>
      </c>
      <c r="O198" s="111" t="s">
        <v>634</v>
      </c>
      <c r="P198" s="120">
        <v>76319494.022400007</v>
      </c>
      <c r="Q198" s="120">
        <v>0</v>
      </c>
      <c r="R198" s="120">
        <v>5256407.4563999996</v>
      </c>
      <c r="S198" s="120">
        <v>212771.02989999999</v>
      </c>
      <c r="T198" s="120">
        <v>28838443.2104</v>
      </c>
      <c r="U198" s="114">
        <f t="shared" si="16"/>
        <v>110627115.7191</v>
      </c>
    </row>
    <row r="199" spans="1:21" ht="24.95" customHeight="1" x14ac:dyDescent="0.25">
      <c r="A199" s="167"/>
      <c r="B199" s="167"/>
      <c r="C199" s="111">
        <v>16</v>
      </c>
      <c r="D199" s="111" t="s">
        <v>257</v>
      </c>
      <c r="E199" s="120">
        <v>96134062.986399993</v>
      </c>
      <c r="F199" s="120">
        <v>0</v>
      </c>
      <c r="G199" s="120">
        <v>6621110.5296999998</v>
      </c>
      <c r="H199" s="120">
        <v>268012.0441</v>
      </c>
      <c r="I199" s="120">
        <v>34582790.988499999</v>
      </c>
      <c r="J199" s="114">
        <f t="shared" si="15"/>
        <v>137605976.54869998</v>
      </c>
      <c r="K199" s="109"/>
      <c r="L199" s="166"/>
      <c r="M199" s="167"/>
      <c r="N199" s="115">
        <v>15</v>
      </c>
      <c r="O199" s="111" t="s">
        <v>635</v>
      </c>
      <c r="P199" s="120">
        <v>79938422.350600004</v>
      </c>
      <c r="Q199" s="120">
        <v>0</v>
      </c>
      <c r="R199" s="120">
        <v>5505656.5125000002</v>
      </c>
      <c r="S199" s="120">
        <v>222860.23610000001</v>
      </c>
      <c r="T199" s="120">
        <v>33781214.101599999</v>
      </c>
      <c r="U199" s="114">
        <f t="shared" si="16"/>
        <v>119448153.2008</v>
      </c>
    </row>
    <row r="200" spans="1:21" ht="24.95" customHeight="1" x14ac:dyDescent="0.25">
      <c r="A200" s="167"/>
      <c r="B200" s="167"/>
      <c r="C200" s="111">
        <v>17</v>
      </c>
      <c r="D200" s="111" t="s">
        <v>258</v>
      </c>
      <c r="E200" s="120">
        <v>96513045.248999998</v>
      </c>
      <c r="F200" s="120">
        <v>0</v>
      </c>
      <c r="G200" s="120">
        <v>6647212.4479999999</v>
      </c>
      <c r="H200" s="120">
        <v>269068.60830000002</v>
      </c>
      <c r="I200" s="120">
        <v>36361736.327200003</v>
      </c>
      <c r="J200" s="114">
        <f t="shared" si="15"/>
        <v>139791062.63249999</v>
      </c>
      <c r="K200" s="109"/>
      <c r="L200" s="166"/>
      <c r="M200" s="167"/>
      <c r="N200" s="115">
        <v>16</v>
      </c>
      <c r="O200" s="111" t="s">
        <v>636</v>
      </c>
      <c r="P200" s="120">
        <v>96925577.549199998</v>
      </c>
      <c r="Q200" s="120">
        <v>0</v>
      </c>
      <c r="R200" s="120">
        <v>6675625.0821000002</v>
      </c>
      <c r="S200" s="120">
        <v>270218.70659999998</v>
      </c>
      <c r="T200" s="120">
        <v>39464288.2874</v>
      </c>
      <c r="U200" s="114">
        <f t="shared" si="16"/>
        <v>143335709.62529999</v>
      </c>
    </row>
    <row r="201" spans="1:21" ht="24.95" customHeight="1" x14ac:dyDescent="0.25">
      <c r="A201" s="167"/>
      <c r="B201" s="167"/>
      <c r="C201" s="111">
        <v>18</v>
      </c>
      <c r="D201" s="111" t="s">
        <v>259</v>
      </c>
      <c r="E201" s="120">
        <v>106433479.6059</v>
      </c>
      <c r="F201" s="120">
        <v>0</v>
      </c>
      <c r="G201" s="120">
        <v>7330469.6654000003</v>
      </c>
      <c r="H201" s="120">
        <v>296725.77590000001</v>
      </c>
      <c r="I201" s="120">
        <v>37404726.276299998</v>
      </c>
      <c r="J201" s="114">
        <f t="shared" ref="J201:J264" si="22">E201+F201+G201+H201+I201</f>
        <v>151465401.32350001</v>
      </c>
      <c r="K201" s="109"/>
      <c r="L201" s="166"/>
      <c r="M201" s="167"/>
      <c r="N201" s="115">
        <v>17</v>
      </c>
      <c r="O201" s="111" t="s">
        <v>637</v>
      </c>
      <c r="P201" s="120">
        <v>81367086.666299999</v>
      </c>
      <c r="Q201" s="120">
        <v>0</v>
      </c>
      <c r="R201" s="120">
        <v>5604053.9385000002</v>
      </c>
      <c r="S201" s="120">
        <v>226843.2077</v>
      </c>
      <c r="T201" s="120">
        <v>30811812.3686</v>
      </c>
      <c r="U201" s="114">
        <f t="shared" ref="U201:U264" si="23">P201+Q201+R201+S201+T201</f>
        <v>118009796.1811</v>
      </c>
    </row>
    <row r="202" spans="1:21" ht="24.95" customHeight="1" x14ac:dyDescent="0.25">
      <c r="A202" s="111"/>
      <c r="B202" s="168" t="s">
        <v>861</v>
      </c>
      <c r="C202" s="168"/>
      <c r="D202" s="168"/>
      <c r="E202" s="116">
        <f>SUM(E184:E201)</f>
        <v>1704926285.8163998</v>
      </c>
      <c r="F202" s="116">
        <f t="shared" ref="F202:J202" si="24">SUM(F184:F201)</f>
        <v>0</v>
      </c>
      <c r="G202" s="116">
        <f t="shared" si="24"/>
        <v>117424615.50840001</v>
      </c>
      <c r="H202" s="116">
        <f t="shared" si="24"/>
        <v>4753162.0389999999</v>
      </c>
      <c r="I202" s="116">
        <f t="shared" si="24"/>
        <v>607616634.44259989</v>
      </c>
      <c r="J202" s="116">
        <f t="shared" si="24"/>
        <v>2434720697.8063998</v>
      </c>
      <c r="K202" s="109"/>
      <c r="L202" s="166"/>
      <c r="M202" s="167"/>
      <c r="N202" s="115">
        <v>18</v>
      </c>
      <c r="O202" s="111" t="s">
        <v>638</v>
      </c>
      <c r="P202" s="120">
        <v>75622242.662</v>
      </c>
      <c r="Q202" s="120">
        <v>0</v>
      </c>
      <c r="R202" s="120">
        <v>5208385.1615000004</v>
      </c>
      <c r="S202" s="120">
        <v>210827.1637</v>
      </c>
      <c r="T202" s="120">
        <v>32092560.257100001</v>
      </c>
      <c r="U202" s="114">
        <f t="shared" si="23"/>
        <v>113134015.24430001</v>
      </c>
    </row>
    <row r="203" spans="1:21" ht="24.95" customHeight="1" x14ac:dyDescent="0.25">
      <c r="A203" s="167">
        <v>10</v>
      </c>
      <c r="B203" s="167" t="s">
        <v>47</v>
      </c>
      <c r="C203" s="111">
        <v>1</v>
      </c>
      <c r="D203" s="111" t="s">
        <v>260</v>
      </c>
      <c r="E203" s="120">
        <v>74531234.733799994</v>
      </c>
      <c r="F203" s="120">
        <v>0</v>
      </c>
      <c r="G203" s="120">
        <v>5133243.3870000001</v>
      </c>
      <c r="H203" s="120">
        <v>207785.54389999999</v>
      </c>
      <c r="I203" s="120">
        <v>32405365.965999998</v>
      </c>
      <c r="J203" s="114">
        <f t="shared" si="22"/>
        <v>112277629.63069999</v>
      </c>
      <c r="K203" s="109"/>
      <c r="L203" s="166"/>
      <c r="M203" s="167"/>
      <c r="N203" s="115">
        <v>19</v>
      </c>
      <c r="O203" s="111" t="s">
        <v>639</v>
      </c>
      <c r="P203" s="120">
        <v>71829197.245100006</v>
      </c>
      <c r="Q203" s="120">
        <v>0</v>
      </c>
      <c r="R203" s="120">
        <v>4947144.0137999998</v>
      </c>
      <c r="S203" s="120">
        <v>200252.5367</v>
      </c>
      <c r="T203" s="120">
        <v>28165822.3039</v>
      </c>
      <c r="U203" s="114">
        <f t="shared" si="23"/>
        <v>105142416.0995</v>
      </c>
    </row>
    <row r="204" spans="1:21" ht="24.95" customHeight="1" x14ac:dyDescent="0.25">
      <c r="A204" s="167"/>
      <c r="B204" s="167"/>
      <c r="C204" s="111">
        <v>2</v>
      </c>
      <c r="D204" s="111" t="s">
        <v>261</v>
      </c>
      <c r="E204" s="120">
        <v>81236088.678200006</v>
      </c>
      <c r="F204" s="120">
        <v>0</v>
      </c>
      <c r="G204" s="120">
        <v>5595031.6196999997</v>
      </c>
      <c r="H204" s="120">
        <v>226477.99859999999</v>
      </c>
      <c r="I204" s="120">
        <v>35006355.213699996</v>
      </c>
      <c r="J204" s="114">
        <f t="shared" si="22"/>
        <v>122063953.51020001</v>
      </c>
      <c r="K204" s="109"/>
      <c r="L204" s="166"/>
      <c r="M204" s="167"/>
      <c r="N204" s="115">
        <v>20</v>
      </c>
      <c r="O204" s="111" t="s">
        <v>640</v>
      </c>
      <c r="P204" s="120">
        <v>97424129.653600007</v>
      </c>
      <c r="Q204" s="120">
        <v>0</v>
      </c>
      <c r="R204" s="120">
        <v>6709962.2200999996</v>
      </c>
      <c r="S204" s="120">
        <v>271608.61940000003</v>
      </c>
      <c r="T204" s="120">
        <v>41244103.207099997</v>
      </c>
      <c r="U204" s="114">
        <f t="shared" si="23"/>
        <v>145649803.70019999</v>
      </c>
    </row>
    <row r="205" spans="1:21" ht="24.95" customHeight="1" x14ac:dyDescent="0.25">
      <c r="A205" s="167"/>
      <c r="B205" s="167"/>
      <c r="C205" s="111">
        <v>3</v>
      </c>
      <c r="D205" s="111" t="s">
        <v>262</v>
      </c>
      <c r="E205" s="120">
        <v>69443468.769099995</v>
      </c>
      <c r="F205" s="120">
        <v>0</v>
      </c>
      <c r="G205" s="120">
        <v>4782830.0188999996</v>
      </c>
      <c r="H205" s="120">
        <v>193601.367</v>
      </c>
      <c r="I205" s="120">
        <v>31096139.299600001</v>
      </c>
      <c r="J205" s="114">
        <f t="shared" si="22"/>
        <v>105516039.45459999</v>
      </c>
      <c r="K205" s="109"/>
      <c r="L205" s="110"/>
      <c r="M205" s="168" t="s">
        <v>879</v>
      </c>
      <c r="N205" s="168"/>
      <c r="O205" s="168"/>
      <c r="P205" s="116">
        <f>SUM(P185:P204)</f>
        <v>1772380779.1459999</v>
      </c>
      <c r="Q205" s="116">
        <f t="shared" ref="Q205:U205" si="25">SUM(Q185:Q204)</f>
        <v>0</v>
      </c>
      <c r="R205" s="116">
        <f t="shared" si="25"/>
        <v>122070457.39010002</v>
      </c>
      <c r="S205" s="116">
        <f t="shared" si="25"/>
        <v>4941218.3435000014</v>
      </c>
      <c r="T205" s="116">
        <f t="shared" si="25"/>
        <v>727768561.99940014</v>
      </c>
      <c r="U205" s="116">
        <f t="shared" si="25"/>
        <v>2627161016.8790002</v>
      </c>
    </row>
    <row r="206" spans="1:21" ht="24.95" customHeight="1" x14ac:dyDescent="0.25">
      <c r="A206" s="167"/>
      <c r="B206" s="167"/>
      <c r="C206" s="111">
        <v>4</v>
      </c>
      <c r="D206" s="111" t="s">
        <v>263</v>
      </c>
      <c r="E206" s="120">
        <v>99802821.361900002</v>
      </c>
      <c r="F206" s="120">
        <v>0</v>
      </c>
      <c r="G206" s="120">
        <v>6873791.5665999996</v>
      </c>
      <c r="H206" s="120">
        <v>278240.17129999999</v>
      </c>
      <c r="I206" s="120">
        <v>40010938.821199998</v>
      </c>
      <c r="J206" s="114">
        <f t="shared" si="22"/>
        <v>146965791.921</v>
      </c>
      <c r="K206" s="109"/>
      <c r="L206" s="166">
        <v>28</v>
      </c>
      <c r="M206" s="167" t="s">
        <v>65</v>
      </c>
      <c r="N206" s="115">
        <v>1</v>
      </c>
      <c r="O206" s="111" t="s">
        <v>641</v>
      </c>
      <c r="P206" s="120">
        <v>93909028.717800006</v>
      </c>
      <c r="Q206" s="120">
        <v>0</v>
      </c>
      <c r="R206" s="120">
        <v>6467864.1426999997</v>
      </c>
      <c r="S206" s="120">
        <v>261808.87359999999</v>
      </c>
      <c r="T206" s="120">
        <v>35239725.932300001</v>
      </c>
      <c r="U206" s="114">
        <f t="shared" si="23"/>
        <v>135878427.66640002</v>
      </c>
    </row>
    <row r="207" spans="1:21" ht="24.95" customHeight="1" x14ac:dyDescent="0.25">
      <c r="A207" s="167"/>
      <c r="B207" s="167"/>
      <c r="C207" s="111">
        <v>5</v>
      </c>
      <c r="D207" s="111" t="s">
        <v>264</v>
      </c>
      <c r="E207" s="120">
        <v>90805059.242200002</v>
      </c>
      <c r="F207" s="120">
        <v>0</v>
      </c>
      <c r="G207" s="120">
        <v>6254082.2183999997</v>
      </c>
      <c r="H207" s="120">
        <v>253155.32060000001</v>
      </c>
      <c r="I207" s="120">
        <v>39367883.668799996</v>
      </c>
      <c r="J207" s="114">
        <f t="shared" si="22"/>
        <v>136680180.44999999</v>
      </c>
      <c r="K207" s="109"/>
      <c r="L207" s="166"/>
      <c r="M207" s="167"/>
      <c r="N207" s="115">
        <v>2</v>
      </c>
      <c r="O207" s="111" t="s">
        <v>642</v>
      </c>
      <c r="P207" s="120">
        <v>99340691.571600005</v>
      </c>
      <c r="Q207" s="120">
        <v>0</v>
      </c>
      <c r="R207" s="120">
        <v>6841962.9687999999</v>
      </c>
      <c r="S207" s="120">
        <v>276951.8002</v>
      </c>
      <c r="T207" s="120">
        <v>38021153.238300003</v>
      </c>
      <c r="U207" s="114">
        <f t="shared" si="23"/>
        <v>144480759.57890001</v>
      </c>
    </row>
    <row r="208" spans="1:21" ht="24.95" customHeight="1" x14ac:dyDescent="0.25">
      <c r="A208" s="167"/>
      <c r="B208" s="167"/>
      <c r="C208" s="111">
        <v>6</v>
      </c>
      <c r="D208" s="111" t="s">
        <v>265</v>
      </c>
      <c r="E208" s="120">
        <v>93015320.3072</v>
      </c>
      <c r="F208" s="120">
        <v>0</v>
      </c>
      <c r="G208" s="120">
        <v>6406311.1199000003</v>
      </c>
      <c r="H208" s="120">
        <v>259317.30489999999</v>
      </c>
      <c r="I208" s="120">
        <v>39570785.903099999</v>
      </c>
      <c r="J208" s="114">
        <f t="shared" si="22"/>
        <v>139251734.63510001</v>
      </c>
      <c r="K208" s="109"/>
      <c r="L208" s="166"/>
      <c r="M208" s="167"/>
      <c r="N208" s="115">
        <v>3</v>
      </c>
      <c r="O208" s="111" t="s">
        <v>643</v>
      </c>
      <c r="P208" s="120">
        <v>101137000.8784</v>
      </c>
      <c r="Q208" s="120">
        <v>0</v>
      </c>
      <c r="R208" s="120">
        <v>6965681.4729000004</v>
      </c>
      <c r="S208" s="120">
        <v>281959.72889999999</v>
      </c>
      <c r="T208" s="120">
        <v>39158420.261200003</v>
      </c>
      <c r="U208" s="114">
        <f t="shared" si="23"/>
        <v>147543062.3414</v>
      </c>
    </row>
    <row r="209" spans="1:21" ht="24.95" customHeight="1" x14ac:dyDescent="0.25">
      <c r="A209" s="167"/>
      <c r="B209" s="167"/>
      <c r="C209" s="111">
        <v>7</v>
      </c>
      <c r="D209" s="111" t="s">
        <v>266</v>
      </c>
      <c r="E209" s="120">
        <v>98613403.043500006</v>
      </c>
      <c r="F209" s="120">
        <v>0</v>
      </c>
      <c r="G209" s="120">
        <v>6791871.9024</v>
      </c>
      <c r="H209" s="120">
        <v>274924.19339999999</v>
      </c>
      <c r="I209" s="120">
        <v>38126194.4604</v>
      </c>
      <c r="J209" s="114">
        <f t="shared" si="22"/>
        <v>143806393.5997</v>
      </c>
      <c r="K209" s="109"/>
      <c r="L209" s="166"/>
      <c r="M209" s="167"/>
      <c r="N209" s="115">
        <v>4</v>
      </c>
      <c r="O209" s="111" t="s">
        <v>644</v>
      </c>
      <c r="P209" s="120">
        <v>75015048.822300002</v>
      </c>
      <c r="Q209" s="120">
        <v>0</v>
      </c>
      <c r="R209" s="120">
        <v>5166565.4630000005</v>
      </c>
      <c r="S209" s="120">
        <v>209134.36869999999</v>
      </c>
      <c r="T209" s="120">
        <v>28501705.058600001</v>
      </c>
      <c r="U209" s="114">
        <f t="shared" si="23"/>
        <v>108892453.71259999</v>
      </c>
    </row>
    <row r="210" spans="1:21" ht="24.95" customHeight="1" x14ac:dyDescent="0.25">
      <c r="A210" s="167"/>
      <c r="B210" s="167"/>
      <c r="C210" s="111">
        <v>8</v>
      </c>
      <c r="D210" s="111" t="s">
        <v>267</v>
      </c>
      <c r="E210" s="120">
        <v>92747348.257300004</v>
      </c>
      <c r="F210" s="120">
        <v>0</v>
      </c>
      <c r="G210" s="120">
        <v>6387854.8880000003</v>
      </c>
      <c r="H210" s="120">
        <v>258570.22589999999</v>
      </c>
      <c r="I210" s="120">
        <v>36599862.403300002</v>
      </c>
      <c r="J210" s="114">
        <f t="shared" si="22"/>
        <v>135993635.77450001</v>
      </c>
      <c r="K210" s="109"/>
      <c r="L210" s="166"/>
      <c r="M210" s="167"/>
      <c r="N210" s="115">
        <v>5</v>
      </c>
      <c r="O210" s="111" t="s">
        <v>645</v>
      </c>
      <c r="P210" s="120">
        <v>78606692.684900001</v>
      </c>
      <c r="Q210" s="120">
        <v>0</v>
      </c>
      <c r="R210" s="120">
        <v>5413935.3365000002</v>
      </c>
      <c r="S210" s="120">
        <v>219147.5085</v>
      </c>
      <c r="T210" s="120">
        <v>32064161.0363</v>
      </c>
      <c r="U210" s="114">
        <f t="shared" si="23"/>
        <v>116303936.5662</v>
      </c>
    </row>
    <row r="211" spans="1:21" ht="24.95" customHeight="1" x14ac:dyDescent="0.25">
      <c r="A211" s="167"/>
      <c r="B211" s="167"/>
      <c r="C211" s="111">
        <v>9</v>
      </c>
      <c r="D211" s="111" t="s">
        <v>268</v>
      </c>
      <c r="E211" s="120">
        <v>87268419.819399998</v>
      </c>
      <c r="F211" s="120">
        <v>0</v>
      </c>
      <c r="G211" s="120">
        <v>6010500.7052999996</v>
      </c>
      <c r="H211" s="120">
        <v>243295.5276</v>
      </c>
      <c r="I211" s="120">
        <v>35263678.7258</v>
      </c>
      <c r="J211" s="114">
        <f t="shared" si="22"/>
        <v>128785894.77810001</v>
      </c>
      <c r="K211" s="109"/>
      <c r="L211" s="166"/>
      <c r="M211" s="167"/>
      <c r="N211" s="115">
        <v>6</v>
      </c>
      <c r="O211" s="111" t="s">
        <v>646</v>
      </c>
      <c r="P211" s="120">
        <v>120800001.3018</v>
      </c>
      <c r="Q211" s="120">
        <v>0</v>
      </c>
      <c r="R211" s="120">
        <v>8319945.4571000002</v>
      </c>
      <c r="S211" s="120">
        <v>336778.18520000001</v>
      </c>
      <c r="T211" s="120">
        <v>48124162.736699998</v>
      </c>
      <c r="U211" s="114">
        <f t="shared" si="23"/>
        <v>177580887.68080002</v>
      </c>
    </row>
    <row r="212" spans="1:21" ht="24.95" customHeight="1" x14ac:dyDescent="0.25">
      <c r="A212" s="167"/>
      <c r="B212" s="167"/>
      <c r="C212" s="111">
        <v>10</v>
      </c>
      <c r="D212" s="111" t="s">
        <v>269</v>
      </c>
      <c r="E212" s="120">
        <v>97585571.282199994</v>
      </c>
      <c r="F212" s="120">
        <v>0</v>
      </c>
      <c r="G212" s="120">
        <v>6721081.3055999996</v>
      </c>
      <c r="H212" s="120">
        <v>272058.70240000001</v>
      </c>
      <c r="I212" s="120">
        <v>41318643.720899999</v>
      </c>
      <c r="J212" s="114">
        <f t="shared" si="22"/>
        <v>145897355.01109999</v>
      </c>
      <c r="K212" s="109"/>
      <c r="L212" s="166"/>
      <c r="M212" s="167"/>
      <c r="N212" s="115">
        <v>7</v>
      </c>
      <c r="O212" s="111" t="s">
        <v>647</v>
      </c>
      <c r="P212" s="120">
        <v>85077214.636999995</v>
      </c>
      <c r="Q212" s="120">
        <v>0</v>
      </c>
      <c r="R212" s="120">
        <v>5859584.2532000002</v>
      </c>
      <c r="S212" s="120">
        <v>237186.6692</v>
      </c>
      <c r="T212" s="120">
        <v>31878433.026900001</v>
      </c>
      <c r="U212" s="114">
        <f t="shared" si="23"/>
        <v>123052418.58629999</v>
      </c>
    </row>
    <row r="213" spans="1:21" ht="24.95" customHeight="1" x14ac:dyDescent="0.25">
      <c r="A213" s="167"/>
      <c r="B213" s="167"/>
      <c r="C213" s="111">
        <v>11</v>
      </c>
      <c r="D213" s="111" t="s">
        <v>270</v>
      </c>
      <c r="E213" s="120">
        <v>82001956.825299993</v>
      </c>
      <c r="F213" s="120">
        <v>0</v>
      </c>
      <c r="G213" s="120">
        <v>5647779.8080000002</v>
      </c>
      <c r="H213" s="120">
        <v>228613.16149999999</v>
      </c>
      <c r="I213" s="120">
        <v>32293769.737199999</v>
      </c>
      <c r="J213" s="114">
        <f t="shared" si="22"/>
        <v>120172119.53200001</v>
      </c>
      <c r="K213" s="109"/>
      <c r="L213" s="166"/>
      <c r="M213" s="167"/>
      <c r="N213" s="115">
        <v>8</v>
      </c>
      <c r="O213" s="111" t="s">
        <v>648</v>
      </c>
      <c r="P213" s="120">
        <v>85715683.390900001</v>
      </c>
      <c r="Q213" s="120">
        <v>0</v>
      </c>
      <c r="R213" s="120">
        <v>5903557.9714000002</v>
      </c>
      <c r="S213" s="120">
        <v>238966.65549999999</v>
      </c>
      <c r="T213" s="120">
        <v>35306248.879100002</v>
      </c>
      <c r="U213" s="114">
        <f t="shared" si="23"/>
        <v>127164456.8969</v>
      </c>
    </row>
    <row r="214" spans="1:21" ht="24.95" customHeight="1" x14ac:dyDescent="0.25">
      <c r="A214" s="167"/>
      <c r="B214" s="167"/>
      <c r="C214" s="111">
        <v>12</v>
      </c>
      <c r="D214" s="111" t="s">
        <v>271</v>
      </c>
      <c r="E214" s="120">
        <v>84572616.881500006</v>
      </c>
      <c r="F214" s="120">
        <v>0</v>
      </c>
      <c r="G214" s="120">
        <v>5824830.7286999999</v>
      </c>
      <c r="H214" s="120">
        <v>235779.90169999999</v>
      </c>
      <c r="I214" s="120">
        <v>35638323.208300002</v>
      </c>
      <c r="J214" s="114">
        <f t="shared" si="22"/>
        <v>126271550.7202</v>
      </c>
      <c r="K214" s="109"/>
      <c r="L214" s="166"/>
      <c r="M214" s="167"/>
      <c r="N214" s="115">
        <v>9</v>
      </c>
      <c r="O214" s="111" t="s">
        <v>649</v>
      </c>
      <c r="P214" s="120">
        <v>103051181.6433</v>
      </c>
      <c r="Q214" s="120">
        <v>0</v>
      </c>
      <c r="R214" s="120">
        <v>7097518.2227999996</v>
      </c>
      <c r="S214" s="120">
        <v>287296.27120000002</v>
      </c>
      <c r="T214" s="120">
        <v>39454005.337499999</v>
      </c>
      <c r="U214" s="114">
        <f t="shared" si="23"/>
        <v>149890001.47479999</v>
      </c>
    </row>
    <row r="215" spans="1:21" ht="24.95" customHeight="1" x14ac:dyDescent="0.25">
      <c r="A215" s="167"/>
      <c r="B215" s="167"/>
      <c r="C215" s="111">
        <v>13</v>
      </c>
      <c r="D215" s="111" t="s">
        <v>272</v>
      </c>
      <c r="E215" s="120">
        <v>77466691.901999995</v>
      </c>
      <c r="F215" s="120">
        <v>0</v>
      </c>
      <c r="G215" s="120">
        <v>5335419.2418999998</v>
      </c>
      <c r="H215" s="120">
        <v>215969.30160000001</v>
      </c>
      <c r="I215" s="120">
        <v>34240036.954000004</v>
      </c>
      <c r="J215" s="114">
        <f t="shared" si="22"/>
        <v>117258117.39949998</v>
      </c>
      <c r="K215" s="109"/>
      <c r="L215" s="166"/>
      <c r="M215" s="167"/>
      <c r="N215" s="115">
        <v>10</v>
      </c>
      <c r="O215" s="111" t="s">
        <v>650</v>
      </c>
      <c r="P215" s="120">
        <v>111823178.118</v>
      </c>
      <c r="Q215" s="120">
        <v>0</v>
      </c>
      <c r="R215" s="120">
        <v>7701678.2511999998</v>
      </c>
      <c r="S215" s="120">
        <v>311751.71019999997</v>
      </c>
      <c r="T215" s="120">
        <v>43588138.360100001</v>
      </c>
      <c r="U215" s="114">
        <f t="shared" si="23"/>
        <v>163424746.4395</v>
      </c>
    </row>
    <row r="216" spans="1:21" ht="24.95" customHeight="1" x14ac:dyDescent="0.25">
      <c r="A216" s="167"/>
      <c r="B216" s="167"/>
      <c r="C216" s="111">
        <v>14</v>
      </c>
      <c r="D216" s="111" t="s">
        <v>273</v>
      </c>
      <c r="E216" s="120">
        <v>75868170.595500007</v>
      </c>
      <c r="F216" s="120">
        <v>0</v>
      </c>
      <c r="G216" s="120">
        <v>5225323.1331000002</v>
      </c>
      <c r="H216" s="120">
        <v>211512.78589999999</v>
      </c>
      <c r="I216" s="120">
        <v>33173858.178199999</v>
      </c>
      <c r="J216" s="114">
        <f t="shared" si="22"/>
        <v>114478864.6927</v>
      </c>
      <c r="K216" s="109"/>
      <c r="L216" s="166"/>
      <c r="M216" s="167"/>
      <c r="N216" s="115">
        <v>11</v>
      </c>
      <c r="O216" s="111" t="s">
        <v>651</v>
      </c>
      <c r="P216" s="120">
        <v>85561423.882200003</v>
      </c>
      <c r="Q216" s="120">
        <v>0</v>
      </c>
      <c r="R216" s="120">
        <v>5892933.5451999996</v>
      </c>
      <c r="S216" s="120">
        <v>238536.5956</v>
      </c>
      <c r="T216" s="120">
        <v>33759191.8081</v>
      </c>
      <c r="U216" s="114">
        <f t="shared" si="23"/>
        <v>125452085.8311</v>
      </c>
    </row>
    <row r="217" spans="1:21" ht="24.95" customHeight="1" x14ac:dyDescent="0.25">
      <c r="A217" s="167"/>
      <c r="B217" s="167"/>
      <c r="C217" s="111">
        <v>15</v>
      </c>
      <c r="D217" s="111" t="s">
        <v>274</v>
      </c>
      <c r="E217" s="120">
        <v>82325715.803900003</v>
      </c>
      <c r="F217" s="120">
        <v>0</v>
      </c>
      <c r="G217" s="120">
        <v>5670078.2932000002</v>
      </c>
      <c r="H217" s="120">
        <v>229515.76879999999</v>
      </c>
      <c r="I217" s="120">
        <v>35658468.501500003</v>
      </c>
      <c r="J217" s="114">
        <f t="shared" si="22"/>
        <v>123883778.36740002</v>
      </c>
      <c r="K217" s="109"/>
      <c r="L217" s="166"/>
      <c r="M217" s="167"/>
      <c r="N217" s="115">
        <v>12</v>
      </c>
      <c r="O217" s="111" t="s">
        <v>652</v>
      </c>
      <c r="P217" s="120">
        <v>88561682.127000004</v>
      </c>
      <c r="Q217" s="120">
        <v>0</v>
      </c>
      <c r="R217" s="120">
        <v>6099572.4912</v>
      </c>
      <c r="S217" s="120">
        <v>246901.01209999999</v>
      </c>
      <c r="T217" s="120">
        <v>35055737.084899999</v>
      </c>
      <c r="U217" s="114">
        <f t="shared" si="23"/>
        <v>129963892.71520001</v>
      </c>
    </row>
    <row r="218" spans="1:21" ht="24.95" customHeight="1" x14ac:dyDescent="0.25">
      <c r="A218" s="167"/>
      <c r="B218" s="167"/>
      <c r="C218" s="111">
        <v>16</v>
      </c>
      <c r="D218" s="111" t="s">
        <v>275</v>
      </c>
      <c r="E218" s="120">
        <v>67988082.564600006</v>
      </c>
      <c r="F218" s="120">
        <v>0</v>
      </c>
      <c r="G218" s="120">
        <v>4682592.1569999997</v>
      </c>
      <c r="H218" s="120">
        <v>189543.89749999999</v>
      </c>
      <c r="I218" s="120">
        <v>29723868.010299999</v>
      </c>
      <c r="J218" s="114">
        <f t="shared" si="22"/>
        <v>102584086.6294</v>
      </c>
      <c r="K218" s="109"/>
      <c r="L218" s="166"/>
      <c r="M218" s="167"/>
      <c r="N218" s="115">
        <v>13</v>
      </c>
      <c r="O218" s="111" t="s">
        <v>653</v>
      </c>
      <c r="P218" s="120">
        <v>82301822.848800004</v>
      </c>
      <c r="Q218" s="120">
        <v>0</v>
      </c>
      <c r="R218" s="120">
        <v>5668432.6964999996</v>
      </c>
      <c r="S218" s="120">
        <v>229449.15760000001</v>
      </c>
      <c r="T218" s="120">
        <v>33048164.407299999</v>
      </c>
      <c r="U218" s="114">
        <f t="shared" si="23"/>
        <v>121247869.1102</v>
      </c>
    </row>
    <row r="219" spans="1:21" ht="24.95" customHeight="1" x14ac:dyDescent="0.25">
      <c r="A219" s="167"/>
      <c r="B219" s="167"/>
      <c r="C219" s="111">
        <v>17</v>
      </c>
      <c r="D219" s="111" t="s">
        <v>276</v>
      </c>
      <c r="E219" s="120">
        <v>85636245.992200002</v>
      </c>
      <c r="F219" s="120">
        <v>0</v>
      </c>
      <c r="G219" s="120">
        <v>5898086.8222000003</v>
      </c>
      <c r="H219" s="120">
        <v>238745.19209999999</v>
      </c>
      <c r="I219" s="120">
        <v>37273352.890799999</v>
      </c>
      <c r="J219" s="114">
        <f t="shared" si="22"/>
        <v>129046430.8973</v>
      </c>
      <c r="K219" s="109"/>
      <c r="L219" s="166"/>
      <c r="M219" s="167"/>
      <c r="N219" s="115">
        <v>14</v>
      </c>
      <c r="O219" s="111" t="s">
        <v>654</v>
      </c>
      <c r="P219" s="120">
        <v>102929660.36220001</v>
      </c>
      <c r="Q219" s="120">
        <v>0</v>
      </c>
      <c r="R219" s="120">
        <v>7089148.6001000004</v>
      </c>
      <c r="S219" s="120">
        <v>286957.48220000003</v>
      </c>
      <c r="T219" s="120">
        <v>39221102.558600001</v>
      </c>
      <c r="U219" s="114">
        <f t="shared" si="23"/>
        <v>149526869.00310001</v>
      </c>
    </row>
    <row r="220" spans="1:21" ht="24.95" customHeight="1" x14ac:dyDescent="0.25">
      <c r="A220" s="167"/>
      <c r="B220" s="167"/>
      <c r="C220" s="111">
        <v>18</v>
      </c>
      <c r="D220" s="111" t="s">
        <v>277</v>
      </c>
      <c r="E220" s="120">
        <v>90037643.6426</v>
      </c>
      <c r="F220" s="120">
        <v>0</v>
      </c>
      <c r="G220" s="120">
        <v>6201227.4512999998</v>
      </c>
      <c r="H220" s="120">
        <v>251015.84359999999</v>
      </c>
      <c r="I220" s="120">
        <v>35206141.449299999</v>
      </c>
      <c r="J220" s="114">
        <f t="shared" si="22"/>
        <v>131696028.38679999</v>
      </c>
      <c r="K220" s="109"/>
      <c r="L220" s="166"/>
      <c r="M220" s="167"/>
      <c r="N220" s="115">
        <v>15</v>
      </c>
      <c r="O220" s="111" t="s">
        <v>655</v>
      </c>
      <c r="P220" s="120">
        <v>68311171.935100004</v>
      </c>
      <c r="Q220" s="120">
        <v>0</v>
      </c>
      <c r="R220" s="120">
        <v>4704844.5239000004</v>
      </c>
      <c r="S220" s="120">
        <v>190444.63800000001</v>
      </c>
      <c r="T220" s="120">
        <v>27946042.7971</v>
      </c>
      <c r="U220" s="114">
        <f t="shared" si="23"/>
        <v>101152503.89410001</v>
      </c>
    </row>
    <row r="221" spans="1:21" ht="24.95" customHeight="1" x14ac:dyDescent="0.25">
      <c r="A221" s="167"/>
      <c r="B221" s="167"/>
      <c r="C221" s="111">
        <v>19</v>
      </c>
      <c r="D221" s="111" t="s">
        <v>278</v>
      </c>
      <c r="E221" s="120">
        <v>117586541.9267</v>
      </c>
      <c r="F221" s="120">
        <v>0</v>
      </c>
      <c r="G221" s="120">
        <v>8098622.5559999999</v>
      </c>
      <c r="H221" s="120">
        <v>327819.38549999997</v>
      </c>
      <c r="I221" s="120">
        <v>48080795.467399999</v>
      </c>
      <c r="J221" s="114">
        <f t="shared" si="22"/>
        <v>174093779.33559999</v>
      </c>
      <c r="K221" s="109"/>
      <c r="L221" s="166"/>
      <c r="M221" s="167"/>
      <c r="N221" s="115">
        <v>16</v>
      </c>
      <c r="O221" s="111" t="s">
        <v>656</v>
      </c>
      <c r="P221" s="120">
        <v>112899773.71340001</v>
      </c>
      <c r="Q221" s="120">
        <v>0</v>
      </c>
      <c r="R221" s="120">
        <v>7775827.3947999999</v>
      </c>
      <c r="S221" s="120">
        <v>314753.14980000001</v>
      </c>
      <c r="T221" s="120">
        <v>43085013.284299999</v>
      </c>
      <c r="U221" s="114">
        <f t="shared" si="23"/>
        <v>164075367.54230002</v>
      </c>
    </row>
    <row r="222" spans="1:21" ht="24.95" customHeight="1" x14ac:dyDescent="0.25">
      <c r="A222" s="167"/>
      <c r="B222" s="167"/>
      <c r="C222" s="111">
        <v>20</v>
      </c>
      <c r="D222" s="111" t="s">
        <v>279</v>
      </c>
      <c r="E222" s="120">
        <v>93212668.775700003</v>
      </c>
      <c r="F222" s="120">
        <v>0</v>
      </c>
      <c r="G222" s="120">
        <v>6419903.2430999996</v>
      </c>
      <c r="H222" s="120">
        <v>259867.49249999999</v>
      </c>
      <c r="I222" s="120">
        <v>40294277.298299998</v>
      </c>
      <c r="J222" s="114">
        <f t="shared" si="22"/>
        <v>140186716.8096</v>
      </c>
      <c r="K222" s="109"/>
      <c r="L222" s="166"/>
      <c r="M222" s="167"/>
      <c r="N222" s="115">
        <v>17</v>
      </c>
      <c r="O222" s="111" t="s">
        <v>657</v>
      </c>
      <c r="P222" s="120">
        <v>90966588.756999999</v>
      </c>
      <c r="Q222" s="120">
        <v>0</v>
      </c>
      <c r="R222" s="120">
        <v>6265207.3569</v>
      </c>
      <c r="S222" s="120">
        <v>253605.64859999999</v>
      </c>
      <c r="T222" s="120">
        <v>33028961.160100002</v>
      </c>
      <c r="U222" s="114">
        <f t="shared" si="23"/>
        <v>130514362.9226</v>
      </c>
    </row>
    <row r="223" spans="1:21" ht="24.95" customHeight="1" x14ac:dyDescent="0.25">
      <c r="A223" s="167"/>
      <c r="B223" s="167"/>
      <c r="C223" s="111">
        <v>21</v>
      </c>
      <c r="D223" s="111" t="s">
        <v>280</v>
      </c>
      <c r="E223" s="120">
        <v>73925924.024100006</v>
      </c>
      <c r="F223" s="120">
        <v>0</v>
      </c>
      <c r="G223" s="120">
        <v>5091553.3866999997</v>
      </c>
      <c r="H223" s="120">
        <v>206097.99890000001</v>
      </c>
      <c r="I223" s="120">
        <v>33541546.012600001</v>
      </c>
      <c r="J223" s="114">
        <f t="shared" si="22"/>
        <v>112765121.42230001</v>
      </c>
      <c r="K223" s="109"/>
      <c r="L223" s="166"/>
      <c r="M223" s="167"/>
      <c r="N223" s="115">
        <v>18</v>
      </c>
      <c r="O223" s="111" t="s">
        <v>658</v>
      </c>
      <c r="P223" s="120">
        <v>106727909.6426</v>
      </c>
      <c r="Q223" s="120">
        <v>0</v>
      </c>
      <c r="R223" s="120">
        <v>7350748.1573000001</v>
      </c>
      <c r="S223" s="120">
        <v>297546.61700000003</v>
      </c>
      <c r="T223" s="120">
        <v>38390290.374499999</v>
      </c>
      <c r="U223" s="114">
        <f t="shared" si="23"/>
        <v>152766494.79139999</v>
      </c>
    </row>
    <row r="224" spans="1:21" ht="24.95" customHeight="1" x14ac:dyDescent="0.25">
      <c r="A224" s="167"/>
      <c r="B224" s="167"/>
      <c r="C224" s="111">
        <v>22</v>
      </c>
      <c r="D224" s="111" t="s">
        <v>281</v>
      </c>
      <c r="E224" s="120">
        <v>86861976.385800004</v>
      </c>
      <c r="F224" s="120">
        <v>0</v>
      </c>
      <c r="G224" s="120">
        <v>5982507.4340000004</v>
      </c>
      <c r="H224" s="120">
        <v>242162.4044</v>
      </c>
      <c r="I224" s="120">
        <v>38692509.089199997</v>
      </c>
      <c r="J224" s="114">
        <f t="shared" si="22"/>
        <v>131779155.3134</v>
      </c>
      <c r="K224" s="109"/>
      <c r="L224" s="110"/>
      <c r="M224" s="168" t="s">
        <v>880</v>
      </c>
      <c r="N224" s="168"/>
      <c r="O224" s="168"/>
      <c r="P224" s="116">
        <f>SUM(P206:P223)</f>
        <v>1692735755.0343003</v>
      </c>
      <c r="Q224" s="116">
        <f t="shared" ref="Q224:U224" si="26">SUM(Q206:Q223)</f>
        <v>0</v>
      </c>
      <c r="R224" s="116">
        <f t="shared" si="26"/>
        <v>116585008.3055</v>
      </c>
      <c r="S224" s="116">
        <f t="shared" si="26"/>
        <v>4719176.0720999995</v>
      </c>
      <c r="T224" s="116">
        <f t="shared" si="26"/>
        <v>654870657.34189999</v>
      </c>
      <c r="U224" s="116">
        <f t="shared" si="26"/>
        <v>2468910596.7537999</v>
      </c>
    </row>
    <row r="225" spans="1:21" ht="24.95" customHeight="1" x14ac:dyDescent="0.25">
      <c r="A225" s="167"/>
      <c r="B225" s="167"/>
      <c r="C225" s="111">
        <v>23</v>
      </c>
      <c r="D225" s="111" t="s">
        <v>282</v>
      </c>
      <c r="E225" s="120">
        <v>107944460.5036</v>
      </c>
      <c r="F225" s="120">
        <v>0</v>
      </c>
      <c r="G225" s="120">
        <v>7434536.5405999999</v>
      </c>
      <c r="H225" s="120">
        <v>300938.2378</v>
      </c>
      <c r="I225" s="120">
        <v>46804612.879100002</v>
      </c>
      <c r="J225" s="114">
        <f t="shared" si="22"/>
        <v>162484548.1611</v>
      </c>
      <c r="K225" s="109"/>
      <c r="L225" s="166">
        <v>29</v>
      </c>
      <c r="M225" s="167" t="s">
        <v>66</v>
      </c>
      <c r="N225" s="115">
        <v>1</v>
      </c>
      <c r="O225" s="111" t="s">
        <v>659</v>
      </c>
      <c r="P225" s="120">
        <v>66699951.168899998</v>
      </c>
      <c r="Q225" s="120">
        <v>0</v>
      </c>
      <c r="R225" s="120">
        <v>4593873.7560999999</v>
      </c>
      <c r="S225" s="120">
        <v>185952.71739999999</v>
      </c>
      <c r="T225" s="120">
        <v>27434381.260499999</v>
      </c>
      <c r="U225" s="114">
        <f t="shared" si="23"/>
        <v>98914158.902899995</v>
      </c>
    </row>
    <row r="226" spans="1:21" ht="24.95" customHeight="1" x14ac:dyDescent="0.25">
      <c r="A226" s="167"/>
      <c r="B226" s="167"/>
      <c r="C226" s="111">
        <v>24</v>
      </c>
      <c r="D226" s="111" t="s">
        <v>283</v>
      </c>
      <c r="E226" s="120">
        <v>88831965.388899997</v>
      </c>
      <c r="F226" s="120">
        <v>0</v>
      </c>
      <c r="G226" s="120">
        <v>6118187.9049000004</v>
      </c>
      <c r="H226" s="120">
        <v>247654.53450000001</v>
      </c>
      <c r="I226" s="120">
        <v>34766930.577299997</v>
      </c>
      <c r="J226" s="114">
        <f t="shared" si="22"/>
        <v>129964738.4056</v>
      </c>
      <c r="K226" s="109"/>
      <c r="L226" s="166"/>
      <c r="M226" s="167"/>
      <c r="N226" s="115">
        <v>2</v>
      </c>
      <c r="O226" s="111" t="s">
        <v>660</v>
      </c>
      <c r="P226" s="120">
        <v>66887053.762699999</v>
      </c>
      <c r="Q226" s="120">
        <v>0</v>
      </c>
      <c r="R226" s="120">
        <v>4606760.2077000001</v>
      </c>
      <c r="S226" s="120">
        <v>186474.3406</v>
      </c>
      <c r="T226" s="120">
        <v>26886980.018599998</v>
      </c>
      <c r="U226" s="114">
        <f t="shared" si="23"/>
        <v>98567268.329600006</v>
      </c>
    </row>
    <row r="227" spans="1:21" ht="24.95" customHeight="1" x14ac:dyDescent="0.25">
      <c r="A227" s="167"/>
      <c r="B227" s="167"/>
      <c r="C227" s="111">
        <v>25</v>
      </c>
      <c r="D227" s="111" t="s">
        <v>284</v>
      </c>
      <c r="E227" s="120">
        <v>85309114.686900005</v>
      </c>
      <c r="F227" s="120">
        <v>0</v>
      </c>
      <c r="G227" s="120">
        <v>5875556.0723000001</v>
      </c>
      <c r="H227" s="120">
        <v>237833.18309999999</v>
      </c>
      <c r="I227" s="120">
        <v>33272773.0174</v>
      </c>
      <c r="J227" s="114">
        <f t="shared" si="22"/>
        <v>124695276.9597</v>
      </c>
      <c r="K227" s="109"/>
      <c r="L227" s="166"/>
      <c r="M227" s="167"/>
      <c r="N227" s="115">
        <v>3</v>
      </c>
      <c r="O227" s="111" t="s">
        <v>661</v>
      </c>
      <c r="P227" s="120">
        <v>83330033.704400003</v>
      </c>
      <c r="Q227" s="120">
        <v>0</v>
      </c>
      <c r="R227" s="120">
        <v>5739249.4029999999</v>
      </c>
      <c r="S227" s="120">
        <v>232315.70550000001</v>
      </c>
      <c r="T227" s="120">
        <v>32810928.1424</v>
      </c>
      <c r="U227" s="114">
        <f t="shared" si="23"/>
        <v>122112526.9553</v>
      </c>
    </row>
    <row r="228" spans="1:21" ht="24.95" customHeight="1" x14ac:dyDescent="0.25">
      <c r="A228" s="111"/>
      <c r="B228" s="168" t="s">
        <v>862</v>
      </c>
      <c r="C228" s="168"/>
      <c r="D228" s="168"/>
      <c r="E228" s="116">
        <f>SUM(E203:E227)</f>
        <v>2184618511.3941002</v>
      </c>
      <c r="F228" s="116">
        <f t="shared" ref="F228:J228" si="27">SUM(F203:F227)</f>
        <v>0</v>
      </c>
      <c r="G228" s="116">
        <f t="shared" si="27"/>
        <v>150462803.50479999</v>
      </c>
      <c r="H228" s="116">
        <f t="shared" si="27"/>
        <v>6090495.4449999994</v>
      </c>
      <c r="I228" s="116">
        <f t="shared" si="27"/>
        <v>917427111.45369995</v>
      </c>
      <c r="J228" s="116">
        <f t="shared" si="27"/>
        <v>3258598921.7975993</v>
      </c>
      <c r="K228" s="109"/>
      <c r="L228" s="166"/>
      <c r="M228" s="167"/>
      <c r="N228" s="115">
        <v>4</v>
      </c>
      <c r="O228" s="111" t="s">
        <v>662</v>
      </c>
      <c r="P228" s="120">
        <v>73661907.932300001</v>
      </c>
      <c r="Q228" s="120">
        <v>0</v>
      </c>
      <c r="R228" s="120">
        <v>5073369.6162999999</v>
      </c>
      <c r="S228" s="120">
        <v>205361.94870000001</v>
      </c>
      <c r="T228" s="120">
        <v>27408946.016100001</v>
      </c>
      <c r="U228" s="114">
        <f t="shared" si="23"/>
        <v>106349585.5134</v>
      </c>
    </row>
    <row r="229" spans="1:21" ht="24.95" customHeight="1" x14ac:dyDescent="0.25">
      <c r="A229" s="167">
        <v>11</v>
      </c>
      <c r="B229" s="167" t="s">
        <v>48</v>
      </c>
      <c r="C229" s="111">
        <v>1</v>
      </c>
      <c r="D229" s="111" t="s">
        <v>285</v>
      </c>
      <c r="E229" s="120">
        <v>96874213.035799995</v>
      </c>
      <c r="F229" s="120">
        <v>968742.13040000002</v>
      </c>
      <c r="G229" s="120">
        <v>6672087.4168999996</v>
      </c>
      <c r="H229" s="120">
        <v>270075.50750000001</v>
      </c>
      <c r="I229" s="120">
        <v>37185399.627499998</v>
      </c>
      <c r="J229" s="114">
        <f>(E229+G229+H229+I229)-F229</f>
        <v>140033033.45729998</v>
      </c>
      <c r="K229" s="109"/>
      <c r="L229" s="166"/>
      <c r="M229" s="167"/>
      <c r="N229" s="115">
        <v>5</v>
      </c>
      <c r="O229" s="111" t="s">
        <v>663</v>
      </c>
      <c r="P229" s="120">
        <v>69707277.384499997</v>
      </c>
      <c r="Q229" s="120">
        <v>0</v>
      </c>
      <c r="R229" s="120">
        <v>4800999.4995999997</v>
      </c>
      <c r="S229" s="120">
        <v>194336.8388</v>
      </c>
      <c r="T229" s="120">
        <v>27041475.576900002</v>
      </c>
      <c r="U229" s="114">
        <f t="shared" si="23"/>
        <v>101744089.29979999</v>
      </c>
    </row>
    <row r="230" spans="1:21" ht="24.95" customHeight="1" x14ac:dyDescent="0.25">
      <c r="A230" s="167"/>
      <c r="B230" s="167"/>
      <c r="C230" s="111">
        <v>2</v>
      </c>
      <c r="D230" s="111" t="s">
        <v>286</v>
      </c>
      <c r="E230" s="120">
        <v>90964733.821600005</v>
      </c>
      <c r="F230" s="120">
        <v>909647.3382</v>
      </c>
      <c r="G230" s="120">
        <v>6265079.6005999995</v>
      </c>
      <c r="H230" s="120">
        <v>253600.47719999999</v>
      </c>
      <c r="I230" s="120">
        <v>37539608.9564</v>
      </c>
      <c r="J230" s="114">
        <f t="shared" ref="J230:J241" si="28">(E230+G230+H230+I230)-F230</f>
        <v>134113375.5176</v>
      </c>
      <c r="K230" s="109"/>
      <c r="L230" s="166"/>
      <c r="M230" s="167"/>
      <c r="N230" s="115">
        <v>6</v>
      </c>
      <c r="O230" s="111" t="s">
        <v>664</v>
      </c>
      <c r="P230" s="120">
        <v>79393165.120000005</v>
      </c>
      <c r="Q230" s="120">
        <v>0</v>
      </c>
      <c r="R230" s="120">
        <v>5468102.6187000005</v>
      </c>
      <c r="S230" s="120">
        <v>221340.11410000001</v>
      </c>
      <c r="T230" s="120">
        <v>32011348.409400001</v>
      </c>
      <c r="U230" s="114">
        <f t="shared" si="23"/>
        <v>117093956.2622</v>
      </c>
    </row>
    <row r="231" spans="1:21" ht="24.95" customHeight="1" x14ac:dyDescent="0.25">
      <c r="A231" s="167"/>
      <c r="B231" s="167"/>
      <c r="C231" s="111">
        <v>3</v>
      </c>
      <c r="D231" s="111" t="s">
        <v>287</v>
      </c>
      <c r="E231" s="120">
        <v>91747814.045200005</v>
      </c>
      <c r="F231" s="120">
        <v>917478.14049999998</v>
      </c>
      <c r="G231" s="120">
        <v>6319013.2485999996</v>
      </c>
      <c r="H231" s="120">
        <v>255783.6257</v>
      </c>
      <c r="I231" s="120">
        <v>37573015.359999999</v>
      </c>
      <c r="J231" s="114">
        <f t="shared" si="28"/>
        <v>134978148.139</v>
      </c>
      <c r="K231" s="109"/>
      <c r="L231" s="166"/>
      <c r="M231" s="167"/>
      <c r="N231" s="115">
        <v>7</v>
      </c>
      <c r="O231" s="111" t="s">
        <v>665</v>
      </c>
      <c r="P231" s="120">
        <v>66543268.329800002</v>
      </c>
      <c r="Q231" s="120">
        <v>0</v>
      </c>
      <c r="R231" s="120">
        <v>4583082.4260999998</v>
      </c>
      <c r="S231" s="120">
        <v>185515.90150000001</v>
      </c>
      <c r="T231" s="120">
        <v>27987579.709100001</v>
      </c>
      <c r="U231" s="114">
        <f t="shared" si="23"/>
        <v>99299446.36649999</v>
      </c>
    </row>
    <row r="232" spans="1:21" ht="24.95" customHeight="1" x14ac:dyDescent="0.25">
      <c r="A232" s="167"/>
      <c r="B232" s="167"/>
      <c r="C232" s="111">
        <v>4</v>
      </c>
      <c r="D232" s="111" t="s">
        <v>48</v>
      </c>
      <c r="E232" s="120">
        <v>88470529.563700005</v>
      </c>
      <c r="F232" s="120">
        <v>884705.29559999995</v>
      </c>
      <c r="G232" s="120">
        <v>6093294.4751000004</v>
      </c>
      <c r="H232" s="120">
        <v>246646.88800000001</v>
      </c>
      <c r="I232" s="120">
        <v>35382033.555600002</v>
      </c>
      <c r="J232" s="114">
        <f t="shared" si="28"/>
        <v>129307799.1868</v>
      </c>
      <c r="K232" s="109"/>
      <c r="L232" s="166"/>
      <c r="M232" s="167"/>
      <c r="N232" s="115">
        <v>8</v>
      </c>
      <c r="O232" s="111" t="s">
        <v>666</v>
      </c>
      <c r="P232" s="120">
        <v>69108600.362000003</v>
      </c>
      <c r="Q232" s="120">
        <v>0</v>
      </c>
      <c r="R232" s="120">
        <v>4759766.3859999999</v>
      </c>
      <c r="S232" s="120">
        <v>192667.78779999999</v>
      </c>
      <c r="T232" s="120">
        <v>27422641.916900001</v>
      </c>
      <c r="U232" s="114">
        <f t="shared" si="23"/>
        <v>101483676.45269999</v>
      </c>
    </row>
    <row r="233" spans="1:21" ht="24.95" customHeight="1" x14ac:dyDescent="0.25">
      <c r="A233" s="167"/>
      <c r="B233" s="167"/>
      <c r="C233" s="111">
        <v>5</v>
      </c>
      <c r="D233" s="111" t="s">
        <v>288</v>
      </c>
      <c r="E233" s="120">
        <v>88183437.825100005</v>
      </c>
      <c r="F233" s="120">
        <v>881834.37829999998</v>
      </c>
      <c r="G233" s="120">
        <v>6073521.3991</v>
      </c>
      <c r="H233" s="120">
        <v>245846.50529999999</v>
      </c>
      <c r="I233" s="120">
        <v>36743072.756899998</v>
      </c>
      <c r="J233" s="114">
        <f t="shared" si="28"/>
        <v>130364044.10810001</v>
      </c>
      <c r="K233" s="109"/>
      <c r="L233" s="166"/>
      <c r="M233" s="167"/>
      <c r="N233" s="115">
        <v>9</v>
      </c>
      <c r="O233" s="111" t="s">
        <v>667</v>
      </c>
      <c r="P233" s="120">
        <v>67971737.529200003</v>
      </c>
      <c r="Q233" s="120">
        <v>0</v>
      </c>
      <c r="R233" s="120">
        <v>4681466.4137000004</v>
      </c>
      <c r="S233" s="120">
        <v>189498.32920000001</v>
      </c>
      <c r="T233" s="120">
        <v>27306697.783100002</v>
      </c>
      <c r="U233" s="114">
        <f t="shared" si="23"/>
        <v>100149400.05520001</v>
      </c>
    </row>
    <row r="234" spans="1:21" ht="24.95" customHeight="1" x14ac:dyDescent="0.25">
      <c r="A234" s="167"/>
      <c r="B234" s="167"/>
      <c r="C234" s="111">
        <v>6</v>
      </c>
      <c r="D234" s="111" t="s">
        <v>289</v>
      </c>
      <c r="E234" s="120">
        <v>91657157.6752</v>
      </c>
      <c r="F234" s="120">
        <v>916571.57680000004</v>
      </c>
      <c r="G234" s="120">
        <v>6312769.4072000002</v>
      </c>
      <c r="H234" s="120">
        <v>255530.8849</v>
      </c>
      <c r="I234" s="120">
        <v>35843491.208300002</v>
      </c>
      <c r="J234" s="114">
        <f t="shared" si="28"/>
        <v>133152377.59879999</v>
      </c>
      <c r="K234" s="109"/>
      <c r="L234" s="166"/>
      <c r="M234" s="167"/>
      <c r="N234" s="115">
        <v>10</v>
      </c>
      <c r="O234" s="111" t="s">
        <v>668</v>
      </c>
      <c r="P234" s="120">
        <v>77161353.807099998</v>
      </c>
      <c r="Q234" s="120">
        <v>0</v>
      </c>
      <c r="R234" s="120">
        <v>5314389.4714000002</v>
      </c>
      <c r="S234" s="120">
        <v>215118.04990000001</v>
      </c>
      <c r="T234" s="120">
        <v>31524600.442400001</v>
      </c>
      <c r="U234" s="114">
        <f t="shared" si="23"/>
        <v>114215461.77079999</v>
      </c>
    </row>
    <row r="235" spans="1:21" ht="24.95" customHeight="1" x14ac:dyDescent="0.25">
      <c r="A235" s="167"/>
      <c r="B235" s="167"/>
      <c r="C235" s="111">
        <v>7</v>
      </c>
      <c r="D235" s="111" t="s">
        <v>290</v>
      </c>
      <c r="E235" s="120">
        <v>107094406.3202</v>
      </c>
      <c r="F235" s="120">
        <v>1070944.0632</v>
      </c>
      <c r="G235" s="120">
        <v>7375990.1468000002</v>
      </c>
      <c r="H235" s="120">
        <v>298568.37270000001</v>
      </c>
      <c r="I235" s="120">
        <v>41742076.552900001</v>
      </c>
      <c r="J235" s="114">
        <f t="shared" si="28"/>
        <v>155440097.3294</v>
      </c>
      <c r="K235" s="109"/>
      <c r="L235" s="166"/>
      <c r="M235" s="167"/>
      <c r="N235" s="115">
        <v>11</v>
      </c>
      <c r="O235" s="111" t="s">
        <v>669</v>
      </c>
      <c r="P235" s="120">
        <v>81700803.833199993</v>
      </c>
      <c r="Q235" s="120">
        <v>0</v>
      </c>
      <c r="R235" s="120">
        <v>5627038.2812000001</v>
      </c>
      <c r="S235" s="120">
        <v>227773.57740000001</v>
      </c>
      <c r="T235" s="120">
        <v>34032834.383100003</v>
      </c>
      <c r="U235" s="114">
        <f t="shared" si="23"/>
        <v>121588450.0749</v>
      </c>
    </row>
    <row r="236" spans="1:21" ht="24.95" customHeight="1" x14ac:dyDescent="0.25">
      <c r="A236" s="167"/>
      <c r="B236" s="167"/>
      <c r="C236" s="111">
        <v>8</v>
      </c>
      <c r="D236" s="111" t="s">
        <v>291</v>
      </c>
      <c r="E236" s="120">
        <v>94861371.840399995</v>
      </c>
      <c r="F236" s="120">
        <v>948613.71840000001</v>
      </c>
      <c r="G236" s="120">
        <v>6533455.5562000005</v>
      </c>
      <c r="H236" s="120">
        <v>264463.90990000003</v>
      </c>
      <c r="I236" s="120">
        <v>37136485.696000002</v>
      </c>
      <c r="J236" s="114">
        <f t="shared" si="28"/>
        <v>137847163.2841</v>
      </c>
      <c r="K236" s="109"/>
      <c r="L236" s="166"/>
      <c r="M236" s="167"/>
      <c r="N236" s="115">
        <v>12</v>
      </c>
      <c r="O236" s="111" t="s">
        <v>670</v>
      </c>
      <c r="P236" s="120">
        <v>94427301.516299993</v>
      </c>
      <c r="Q236" s="120">
        <v>0</v>
      </c>
      <c r="R236" s="120">
        <v>6503559.5182999996</v>
      </c>
      <c r="S236" s="120">
        <v>263253.76569999999</v>
      </c>
      <c r="T236" s="120">
        <v>35542499.470899999</v>
      </c>
      <c r="U236" s="114">
        <f t="shared" si="23"/>
        <v>136736614.2712</v>
      </c>
    </row>
    <row r="237" spans="1:21" ht="24.95" customHeight="1" x14ac:dyDescent="0.25">
      <c r="A237" s="167"/>
      <c r="B237" s="167"/>
      <c r="C237" s="111">
        <v>9</v>
      </c>
      <c r="D237" s="111" t="s">
        <v>292</v>
      </c>
      <c r="E237" s="120">
        <v>85826814.399599999</v>
      </c>
      <c r="F237" s="120">
        <v>858268.14399999997</v>
      </c>
      <c r="G237" s="120">
        <v>5911211.9773000004</v>
      </c>
      <c r="H237" s="120">
        <v>239276.47750000001</v>
      </c>
      <c r="I237" s="120">
        <v>34953185.190499999</v>
      </c>
      <c r="J237" s="114">
        <f t="shared" si="28"/>
        <v>126072219.90090001</v>
      </c>
      <c r="K237" s="109"/>
      <c r="L237" s="166"/>
      <c r="M237" s="167"/>
      <c r="N237" s="115">
        <v>13</v>
      </c>
      <c r="O237" s="111" t="s">
        <v>671</v>
      </c>
      <c r="P237" s="120">
        <v>88019865.336899996</v>
      </c>
      <c r="Q237" s="120">
        <v>0</v>
      </c>
      <c r="R237" s="120">
        <v>6062255.5533999996</v>
      </c>
      <c r="S237" s="120">
        <v>245390.4817</v>
      </c>
      <c r="T237" s="120">
        <v>33050207.848700002</v>
      </c>
      <c r="U237" s="114">
        <f t="shared" si="23"/>
        <v>127377719.2207</v>
      </c>
    </row>
    <row r="238" spans="1:21" ht="24.95" customHeight="1" x14ac:dyDescent="0.25">
      <c r="A238" s="167"/>
      <c r="B238" s="167"/>
      <c r="C238" s="111">
        <v>10</v>
      </c>
      <c r="D238" s="111" t="s">
        <v>293</v>
      </c>
      <c r="E238" s="120">
        <v>119213073.9227</v>
      </c>
      <c r="F238" s="120">
        <v>1192130.7392</v>
      </c>
      <c r="G238" s="120">
        <v>8210647.8651999999</v>
      </c>
      <c r="H238" s="120">
        <v>332353.99219999998</v>
      </c>
      <c r="I238" s="120">
        <v>43152826.801600002</v>
      </c>
      <c r="J238" s="114">
        <f t="shared" si="28"/>
        <v>169716771.8425</v>
      </c>
      <c r="K238" s="109"/>
      <c r="L238" s="166"/>
      <c r="M238" s="167"/>
      <c r="N238" s="115">
        <v>14</v>
      </c>
      <c r="O238" s="111" t="s">
        <v>672</v>
      </c>
      <c r="P238" s="120">
        <v>76726061.593500003</v>
      </c>
      <c r="Q238" s="120">
        <v>0</v>
      </c>
      <c r="R238" s="120">
        <v>5284409.2774</v>
      </c>
      <c r="S238" s="120">
        <v>213904.49919999999</v>
      </c>
      <c r="T238" s="120">
        <v>31720038.7731</v>
      </c>
      <c r="U238" s="114">
        <f t="shared" si="23"/>
        <v>113944414.14320001</v>
      </c>
    </row>
    <row r="239" spans="1:21" ht="24.95" customHeight="1" x14ac:dyDescent="0.25">
      <c r="A239" s="167"/>
      <c r="B239" s="167"/>
      <c r="C239" s="111">
        <v>11</v>
      </c>
      <c r="D239" s="111" t="s">
        <v>294</v>
      </c>
      <c r="E239" s="120">
        <v>92483722.591399997</v>
      </c>
      <c r="F239" s="120">
        <v>924837.22589999996</v>
      </c>
      <c r="G239" s="120">
        <v>6369698.0077</v>
      </c>
      <c r="H239" s="120">
        <v>257835.26430000001</v>
      </c>
      <c r="I239" s="120">
        <v>36960975.263400003</v>
      </c>
      <c r="J239" s="114">
        <f t="shared" si="28"/>
        <v>135147393.90090001</v>
      </c>
      <c r="K239" s="109"/>
      <c r="L239" s="166"/>
      <c r="M239" s="167"/>
      <c r="N239" s="115">
        <v>15</v>
      </c>
      <c r="O239" s="111" t="s">
        <v>673</v>
      </c>
      <c r="P239" s="120">
        <v>60292970.063699998</v>
      </c>
      <c r="Q239" s="120">
        <v>0</v>
      </c>
      <c r="R239" s="120">
        <v>4152601.1338</v>
      </c>
      <c r="S239" s="120">
        <v>168090.7022</v>
      </c>
      <c r="T239" s="120">
        <v>24598170.351199999</v>
      </c>
      <c r="U239" s="114">
        <f t="shared" si="23"/>
        <v>89211832.2509</v>
      </c>
    </row>
    <row r="240" spans="1:21" ht="24.95" customHeight="1" x14ac:dyDescent="0.25">
      <c r="A240" s="167"/>
      <c r="B240" s="167"/>
      <c r="C240" s="111">
        <v>12</v>
      </c>
      <c r="D240" s="111" t="s">
        <v>295</v>
      </c>
      <c r="E240" s="120">
        <v>102048683.7198</v>
      </c>
      <c r="F240" s="120">
        <v>1020486.8372</v>
      </c>
      <c r="G240" s="120">
        <v>7028472.4616</v>
      </c>
      <c r="H240" s="120">
        <v>284501.40840000001</v>
      </c>
      <c r="I240" s="120">
        <v>40418356.869800001</v>
      </c>
      <c r="J240" s="114">
        <f t="shared" si="28"/>
        <v>148759527.62240002</v>
      </c>
      <c r="K240" s="109"/>
      <c r="L240" s="166"/>
      <c r="M240" s="167"/>
      <c r="N240" s="115">
        <v>16</v>
      </c>
      <c r="O240" s="111" t="s">
        <v>555</v>
      </c>
      <c r="P240" s="120">
        <v>77693198.178399995</v>
      </c>
      <c r="Q240" s="120">
        <v>0</v>
      </c>
      <c r="R240" s="120">
        <v>5351019.5717000002</v>
      </c>
      <c r="S240" s="120">
        <v>216600.7782</v>
      </c>
      <c r="T240" s="120">
        <v>28923611.194699999</v>
      </c>
      <c r="U240" s="114">
        <f t="shared" si="23"/>
        <v>112184429.723</v>
      </c>
    </row>
    <row r="241" spans="1:21" ht="24.95" customHeight="1" x14ac:dyDescent="0.25">
      <c r="A241" s="167"/>
      <c r="B241" s="167"/>
      <c r="C241" s="111">
        <v>13</v>
      </c>
      <c r="D241" s="111" t="s">
        <v>296</v>
      </c>
      <c r="E241" s="120">
        <v>111768629.4806</v>
      </c>
      <c r="F241" s="120">
        <v>1117686.2948</v>
      </c>
      <c r="G241" s="120">
        <v>7697921.2836999996</v>
      </c>
      <c r="H241" s="120">
        <v>311599.63410000002</v>
      </c>
      <c r="I241" s="120">
        <v>43352540.572099999</v>
      </c>
      <c r="J241" s="114">
        <f t="shared" si="28"/>
        <v>162013004.67569998</v>
      </c>
      <c r="K241" s="109"/>
      <c r="L241" s="166"/>
      <c r="M241" s="167"/>
      <c r="N241" s="115">
        <v>17</v>
      </c>
      <c r="O241" s="111" t="s">
        <v>674</v>
      </c>
      <c r="P241" s="120">
        <v>68497176.803399995</v>
      </c>
      <c r="Q241" s="120">
        <v>0</v>
      </c>
      <c r="R241" s="120">
        <v>4717655.3711000001</v>
      </c>
      <c r="S241" s="120">
        <v>190963.20069999999</v>
      </c>
      <c r="T241" s="120">
        <v>26409145.256900001</v>
      </c>
      <c r="U241" s="114">
        <f t="shared" si="23"/>
        <v>99814940.632099986</v>
      </c>
    </row>
    <row r="242" spans="1:21" ht="24.95" customHeight="1" x14ac:dyDescent="0.25">
      <c r="A242" s="111"/>
      <c r="B242" s="168" t="s">
        <v>863</v>
      </c>
      <c r="C242" s="168"/>
      <c r="D242" s="168"/>
      <c r="E242" s="116">
        <f>SUM(E229:E241)</f>
        <v>1261194588.2413001</v>
      </c>
      <c r="F242" s="116">
        <f t="shared" ref="F242:J242" si="29">SUM(F229:F241)</f>
        <v>12611945.882499998</v>
      </c>
      <c r="G242" s="116">
        <f t="shared" si="29"/>
        <v>86863162.846000001</v>
      </c>
      <c r="H242" s="116">
        <f t="shared" si="29"/>
        <v>3516082.9476999999</v>
      </c>
      <c r="I242" s="116">
        <f t="shared" si="29"/>
        <v>497983068.41099995</v>
      </c>
      <c r="J242" s="116">
        <f t="shared" si="29"/>
        <v>1836944956.5634999</v>
      </c>
      <c r="K242" s="109"/>
      <c r="L242" s="166"/>
      <c r="M242" s="167"/>
      <c r="N242" s="115">
        <v>18</v>
      </c>
      <c r="O242" s="111" t="s">
        <v>675</v>
      </c>
      <c r="P242" s="120">
        <v>71409048.373500004</v>
      </c>
      <c r="Q242" s="120">
        <v>0</v>
      </c>
      <c r="R242" s="120">
        <v>4918206.7981000002</v>
      </c>
      <c r="S242" s="120">
        <v>199081.2041</v>
      </c>
      <c r="T242" s="120">
        <v>29636522.687800001</v>
      </c>
      <c r="U242" s="114">
        <f t="shared" si="23"/>
        <v>106162859.0635</v>
      </c>
    </row>
    <row r="243" spans="1:21" ht="24.95" customHeight="1" x14ac:dyDescent="0.25">
      <c r="A243" s="167">
        <v>12</v>
      </c>
      <c r="B243" s="167" t="s">
        <v>49</v>
      </c>
      <c r="C243" s="111">
        <v>1</v>
      </c>
      <c r="D243" s="111" t="s">
        <v>297</v>
      </c>
      <c r="E243" s="120">
        <v>116039591.14040001</v>
      </c>
      <c r="F243" s="120">
        <v>0</v>
      </c>
      <c r="G243" s="120">
        <v>7992078.3008000003</v>
      </c>
      <c r="H243" s="120">
        <v>323506.64319999999</v>
      </c>
      <c r="I243" s="120">
        <v>41866876.252800003</v>
      </c>
      <c r="J243" s="114">
        <f t="shared" si="22"/>
        <v>166222052.33719999</v>
      </c>
      <c r="K243" s="109"/>
      <c r="L243" s="166"/>
      <c r="M243" s="167"/>
      <c r="N243" s="115">
        <v>19</v>
      </c>
      <c r="O243" s="111" t="s">
        <v>676</v>
      </c>
      <c r="P243" s="120">
        <v>75671767.989899993</v>
      </c>
      <c r="Q243" s="120">
        <v>0</v>
      </c>
      <c r="R243" s="120">
        <v>5211796.1550000003</v>
      </c>
      <c r="S243" s="120">
        <v>210965.2353</v>
      </c>
      <c r="T243" s="120">
        <v>29416881.019200001</v>
      </c>
      <c r="U243" s="114">
        <f t="shared" si="23"/>
        <v>110511410.3994</v>
      </c>
    </row>
    <row r="244" spans="1:21" ht="24.95" customHeight="1" x14ac:dyDescent="0.25">
      <c r="A244" s="167"/>
      <c r="B244" s="167"/>
      <c r="C244" s="111">
        <v>2</v>
      </c>
      <c r="D244" s="111" t="s">
        <v>298</v>
      </c>
      <c r="E244" s="120">
        <v>110212361.54979999</v>
      </c>
      <c r="F244" s="120">
        <v>0</v>
      </c>
      <c r="G244" s="120">
        <v>7590735.3221000005</v>
      </c>
      <c r="H244" s="120">
        <v>307260.91649999999</v>
      </c>
      <c r="I244" s="120">
        <v>47503862.645400003</v>
      </c>
      <c r="J244" s="114">
        <f t="shared" si="22"/>
        <v>165614220.43379998</v>
      </c>
      <c r="K244" s="109"/>
      <c r="L244" s="166"/>
      <c r="M244" s="167"/>
      <c r="N244" s="115">
        <v>20</v>
      </c>
      <c r="O244" s="111" t="s">
        <v>559</v>
      </c>
      <c r="P244" s="120">
        <v>74888396.903699994</v>
      </c>
      <c r="Q244" s="120">
        <v>0</v>
      </c>
      <c r="R244" s="120">
        <v>5157842.4742999999</v>
      </c>
      <c r="S244" s="120">
        <v>208781.27590000001</v>
      </c>
      <c r="T244" s="120">
        <v>30572119.382800002</v>
      </c>
      <c r="U244" s="114">
        <f t="shared" si="23"/>
        <v>110827140.0367</v>
      </c>
    </row>
    <row r="245" spans="1:21" ht="24.95" customHeight="1" x14ac:dyDescent="0.25">
      <c r="A245" s="167"/>
      <c r="B245" s="167"/>
      <c r="C245" s="111">
        <v>3</v>
      </c>
      <c r="D245" s="111" t="s">
        <v>299</v>
      </c>
      <c r="E245" s="120">
        <v>72929538.281000003</v>
      </c>
      <c r="F245" s="120">
        <v>0</v>
      </c>
      <c r="G245" s="120">
        <v>5022928.5941000003</v>
      </c>
      <c r="H245" s="120">
        <v>203320.17619999999</v>
      </c>
      <c r="I245" s="120">
        <v>30504351.135400001</v>
      </c>
      <c r="J245" s="114">
        <f t="shared" si="22"/>
        <v>108660138.1867</v>
      </c>
      <c r="K245" s="109"/>
      <c r="L245" s="166"/>
      <c r="M245" s="167"/>
      <c r="N245" s="115">
        <v>21</v>
      </c>
      <c r="O245" s="111" t="s">
        <v>677</v>
      </c>
      <c r="P245" s="120">
        <v>81026423.053200006</v>
      </c>
      <c r="Q245" s="120">
        <v>0</v>
      </c>
      <c r="R245" s="120">
        <v>5580591.1682000002</v>
      </c>
      <c r="S245" s="120">
        <v>225893.47200000001</v>
      </c>
      <c r="T245" s="120">
        <v>32318672.829100002</v>
      </c>
      <c r="U245" s="114">
        <f t="shared" si="23"/>
        <v>119151580.52250001</v>
      </c>
    </row>
    <row r="246" spans="1:21" ht="24.95" customHeight="1" x14ac:dyDescent="0.25">
      <c r="A246" s="167"/>
      <c r="B246" s="167"/>
      <c r="C246" s="111">
        <v>4</v>
      </c>
      <c r="D246" s="111" t="s">
        <v>300</v>
      </c>
      <c r="E246" s="120">
        <v>75083108.414000005</v>
      </c>
      <c r="F246" s="120">
        <v>0</v>
      </c>
      <c r="G246" s="120">
        <v>5171252.9802999999</v>
      </c>
      <c r="H246" s="120">
        <v>209324.11189999999</v>
      </c>
      <c r="I246" s="120">
        <v>31521471.049600001</v>
      </c>
      <c r="J246" s="114">
        <f t="shared" si="22"/>
        <v>111985156.55580001</v>
      </c>
      <c r="K246" s="109"/>
      <c r="L246" s="166"/>
      <c r="M246" s="167"/>
      <c r="N246" s="115">
        <v>22</v>
      </c>
      <c r="O246" s="111" t="s">
        <v>678</v>
      </c>
      <c r="P246" s="120">
        <v>73544917.549700007</v>
      </c>
      <c r="Q246" s="120">
        <v>0</v>
      </c>
      <c r="R246" s="120">
        <v>5065312.0535000004</v>
      </c>
      <c r="S246" s="120">
        <v>205035.79139999999</v>
      </c>
      <c r="T246" s="120">
        <v>29389489.217599999</v>
      </c>
      <c r="U246" s="114">
        <f t="shared" si="23"/>
        <v>108204754.61220001</v>
      </c>
    </row>
    <row r="247" spans="1:21" ht="24.95" customHeight="1" x14ac:dyDescent="0.25">
      <c r="A247" s="167"/>
      <c r="B247" s="167"/>
      <c r="C247" s="111">
        <v>5</v>
      </c>
      <c r="D247" s="111" t="s">
        <v>301</v>
      </c>
      <c r="E247" s="120">
        <v>89900377.209099993</v>
      </c>
      <c r="F247" s="120">
        <v>0</v>
      </c>
      <c r="G247" s="120">
        <v>6191773.4013999999</v>
      </c>
      <c r="H247" s="120">
        <v>250633.1586</v>
      </c>
      <c r="I247" s="120">
        <v>35026969.471500002</v>
      </c>
      <c r="J247" s="114">
        <f t="shared" si="22"/>
        <v>131369753.24059999</v>
      </c>
      <c r="K247" s="109"/>
      <c r="L247" s="166"/>
      <c r="M247" s="167"/>
      <c r="N247" s="115">
        <v>23</v>
      </c>
      <c r="O247" s="111" t="s">
        <v>679</v>
      </c>
      <c r="P247" s="120">
        <v>90433796.738399997</v>
      </c>
      <c r="Q247" s="120">
        <v>0</v>
      </c>
      <c r="R247" s="120">
        <v>6228511.9886999996</v>
      </c>
      <c r="S247" s="120">
        <v>252120.27830000001</v>
      </c>
      <c r="T247" s="120">
        <v>35780909.596100003</v>
      </c>
      <c r="U247" s="114">
        <f t="shared" si="23"/>
        <v>132695338.6015</v>
      </c>
    </row>
    <row r="248" spans="1:21" ht="24.95" customHeight="1" x14ac:dyDescent="0.25">
      <c r="A248" s="167"/>
      <c r="B248" s="167"/>
      <c r="C248" s="111">
        <v>6</v>
      </c>
      <c r="D248" s="111" t="s">
        <v>302</v>
      </c>
      <c r="E248" s="120">
        <v>76412070.540600002</v>
      </c>
      <c r="F248" s="120">
        <v>0</v>
      </c>
      <c r="G248" s="120">
        <v>5262783.5455999998</v>
      </c>
      <c r="H248" s="120">
        <v>213029.12390000001</v>
      </c>
      <c r="I248" s="120">
        <v>31992204.233100001</v>
      </c>
      <c r="J248" s="114">
        <f t="shared" si="22"/>
        <v>113880087.44319999</v>
      </c>
      <c r="K248" s="109"/>
      <c r="L248" s="166"/>
      <c r="M248" s="167"/>
      <c r="N248" s="115">
        <v>24</v>
      </c>
      <c r="O248" s="111" t="s">
        <v>680</v>
      </c>
      <c r="P248" s="120">
        <v>74993447.297399998</v>
      </c>
      <c r="Q248" s="120">
        <v>0</v>
      </c>
      <c r="R248" s="120">
        <v>5165077.6856000004</v>
      </c>
      <c r="S248" s="120">
        <v>209074.1458</v>
      </c>
      <c r="T248" s="120">
        <v>30355738.642999999</v>
      </c>
      <c r="U248" s="114">
        <f t="shared" si="23"/>
        <v>110723337.77179998</v>
      </c>
    </row>
    <row r="249" spans="1:21" ht="24.95" customHeight="1" x14ac:dyDescent="0.25">
      <c r="A249" s="167"/>
      <c r="B249" s="167"/>
      <c r="C249" s="111">
        <v>7</v>
      </c>
      <c r="D249" s="111" t="s">
        <v>303</v>
      </c>
      <c r="E249" s="120">
        <v>76482353.058200002</v>
      </c>
      <c r="F249" s="120">
        <v>0</v>
      </c>
      <c r="G249" s="120">
        <v>5267624.1639999999</v>
      </c>
      <c r="H249" s="120">
        <v>213225.06450000001</v>
      </c>
      <c r="I249" s="120">
        <v>29726438.462400001</v>
      </c>
      <c r="J249" s="114">
        <f t="shared" si="22"/>
        <v>111689640.74910001</v>
      </c>
      <c r="K249" s="109"/>
      <c r="L249" s="166"/>
      <c r="M249" s="167"/>
      <c r="N249" s="115">
        <v>25</v>
      </c>
      <c r="O249" s="111" t="s">
        <v>681</v>
      </c>
      <c r="P249" s="120">
        <v>98802933.623899996</v>
      </c>
      <c r="Q249" s="120">
        <v>0</v>
      </c>
      <c r="R249" s="120">
        <v>6804925.5785999997</v>
      </c>
      <c r="S249" s="120">
        <v>275452.58549999999</v>
      </c>
      <c r="T249" s="120">
        <v>31631051.6503</v>
      </c>
      <c r="U249" s="114">
        <f t="shared" si="23"/>
        <v>137514363.43830001</v>
      </c>
    </row>
    <row r="250" spans="1:21" ht="24.95" customHeight="1" x14ac:dyDescent="0.25">
      <c r="A250" s="167"/>
      <c r="B250" s="167"/>
      <c r="C250" s="111">
        <v>8</v>
      </c>
      <c r="D250" s="111" t="s">
        <v>304</v>
      </c>
      <c r="E250" s="120">
        <v>88725905.723199993</v>
      </c>
      <c r="F250" s="120">
        <v>0</v>
      </c>
      <c r="G250" s="120">
        <v>6110883.1812000005</v>
      </c>
      <c r="H250" s="120">
        <v>247358.85089999999</v>
      </c>
      <c r="I250" s="120">
        <v>33452665.529100001</v>
      </c>
      <c r="J250" s="114">
        <f t="shared" si="22"/>
        <v>128536813.28439999</v>
      </c>
      <c r="K250" s="109"/>
      <c r="L250" s="166"/>
      <c r="M250" s="167"/>
      <c r="N250" s="115">
        <v>26</v>
      </c>
      <c r="O250" s="111" t="s">
        <v>682</v>
      </c>
      <c r="P250" s="120">
        <v>67628304.321999997</v>
      </c>
      <c r="Q250" s="120">
        <v>0</v>
      </c>
      <c r="R250" s="120">
        <v>4657812.8910999997</v>
      </c>
      <c r="S250" s="120">
        <v>188540.87210000001</v>
      </c>
      <c r="T250" s="120">
        <v>27463077.433600001</v>
      </c>
      <c r="U250" s="114">
        <f t="shared" si="23"/>
        <v>99937735.51879999</v>
      </c>
    </row>
    <row r="251" spans="1:21" ht="24.95" customHeight="1" x14ac:dyDescent="0.25">
      <c r="A251" s="167"/>
      <c r="B251" s="167"/>
      <c r="C251" s="111">
        <v>9</v>
      </c>
      <c r="D251" s="111" t="s">
        <v>305</v>
      </c>
      <c r="E251" s="120">
        <v>97653749.579500005</v>
      </c>
      <c r="F251" s="120">
        <v>0</v>
      </c>
      <c r="G251" s="120">
        <v>6725776.9984999998</v>
      </c>
      <c r="H251" s="120">
        <v>272248.77659999998</v>
      </c>
      <c r="I251" s="120">
        <v>37192805.891900003</v>
      </c>
      <c r="J251" s="114">
        <f t="shared" si="22"/>
        <v>141844581.24650002</v>
      </c>
      <c r="K251" s="109"/>
      <c r="L251" s="166"/>
      <c r="M251" s="167"/>
      <c r="N251" s="115">
        <v>27</v>
      </c>
      <c r="O251" s="111" t="s">
        <v>683</v>
      </c>
      <c r="P251" s="120">
        <v>81799658.6523</v>
      </c>
      <c r="Q251" s="120">
        <v>0</v>
      </c>
      <c r="R251" s="120">
        <v>5633846.7802999998</v>
      </c>
      <c r="S251" s="120">
        <v>228049.1746</v>
      </c>
      <c r="T251" s="120">
        <v>31460831.1688</v>
      </c>
      <c r="U251" s="114">
        <f t="shared" si="23"/>
        <v>119122385.77600001</v>
      </c>
    </row>
    <row r="252" spans="1:21" ht="24.95" customHeight="1" x14ac:dyDescent="0.25">
      <c r="A252" s="167"/>
      <c r="B252" s="167"/>
      <c r="C252" s="111">
        <v>10</v>
      </c>
      <c r="D252" s="111" t="s">
        <v>306</v>
      </c>
      <c r="E252" s="120">
        <v>71057432.961400002</v>
      </c>
      <c r="F252" s="120">
        <v>0</v>
      </c>
      <c r="G252" s="120">
        <v>4893989.7366000004</v>
      </c>
      <c r="H252" s="120">
        <v>198100.93590000001</v>
      </c>
      <c r="I252" s="120">
        <v>27919449.136300001</v>
      </c>
      <c r="J252" s="114">
        <f t="shared" si="22"/>
        <v>104068972.7702</v>
      </c>
      <c r="K252" s="109"/>
      <c r="L252" s="166"/>
      <c r="M252" s="167"/>
      <c r="N252" s="115">
        <v>28</v>
      </c>
      <c r="O252" s="111" t="s">
        <v>684</v>
      </c>
      <c r="P252" s="120">
        <v>82061937.388500005</v>
      </c>
      <c r="Q252" s="120">
        <v>0</v>
      </c>
      <c r="R252" s="120">
        <v>5651910.8925000001</v>
      </c>
      <c r="S252" s="120">
        <v>228780.3812</v>
      </c>
      <c r="T252" s="120">
        <v>32682302.618900001</v>
      </c>
      <c r="U252" s="114">
        <f t="shared" si="23"/>
        <v>120624931.2811</v>
      </c>
    </row>
    <row r="253" spans="1:21" ht="24.95" customHeight="1" x14ac:dyDescent="0.25">
      <c r="A253" s="167"/>
      <c r="B253" s="167"/>
      <c r="C253" s="111">
        <v>11</v>
      </c>
      <c r="D253" s="111" t="s">
        <v>307</v>
      </c>
      <c r="E253" s="120">
        <v>121926630.4047</v>
      </c>
      <c r="F253" s="120">
        <v>0</v>
      </c>
      <c r="G253" s="120">
        <v>8397540.5943</v>
      </c>
      <c r="H253" s="120">
        <v>339919.11320000002</v>
      </c>
      <c r="I253" s="120">
        <v>49765280.511100002</v>
      </c>
      <c r="J253" s="114">
        <f t="shared" si="22"/>
        <v>180429370.62329999</v>
      </c>
      <c r="K253" s="109"/>
      <c r="L253" s="166"/>
      <c r="M253" s="167"/>
      <c r="N253" s="115">
        <v>29</v>
      </c>
      <c r="O253" s="111" t="s">
        <v>685</v>
      </c>
      <c r="P253" s="120">
        <v>72315079.422499999</v>
      </c>
      <c r="Q253" s="120">
        <v>0</v>
      </c>
      <c r="R253" s="120">
        <v>4980608.5268000001</v>
      </c>
      <c r="S253" s="120">
        <v>201607.12710000001</v>
      </c>
      <c r="T253" s="120">
        <v>29382242.709199999</v>
      </c>
      <c r="U253" s="114">
        <f t="shared" si="23"/>
        <v>106879537.78560001</v>
      </c>
    </row>
    <row r="254" spans="1:21" ht="24.95" customHeight="1" x14ac:dyDescent="0.25">
      <c r="A254" s="167"/>
      <c r="B254" s="167"/>
      <c r="C254" s="111">
        <v>12</v>
      </c>
      <c r="D254" s="111" t="s">
        <v>308</v>
      </c>
      <c r="E254" s="120">
        <v>125481900.4007</v>
      </c>
      <c r="F254" s="120">
        <v>0</v>
      </c>
      <c r="G254" s="120">
        <v>8642405.2642999999</v>
      </c>
      <c r="H254" s="120">
        <v>349830.84639999998</v>
      </c>
      <c r="I254" s="120">
        <v>50023618.534299999</v>
      </c>
      <c r="J254" s="114">
        <f t="shared" si="22"/>
        <v>184497755.04570001</v>
      </c>
      <c r="K254" s="109"/>
      <c r="L254" s="166"/>
      <c r="M254" s="167"/>
      <c r="N254" s="115">
        <v>30</v>
      </c>
      <c r="O254" s="111" t="s">
        <v>686</v>
      </c>
      <c r="P254" s="120">
        <v>80455940.258900002</v>
      </c>
      <c r="Q254" s="120">
        <v>0</v>
      </c>
      <c r="R254" s="120">
        <v>5541299.8959999997</v>
      </c>
      <c r="S254" s="120">
        <v>224303.02369999999</v>
      </c>
      <c r="T254" s="120">
        <v>33267603.099599998</v>
      </c>
      <c r="U254" s="114">
        <f t="shared" si="23"/>
        <v>119489146.2782</v>
      </c>
    </row>
    <row r="255" spans="1:21" ht="24.95" customHeight="1" x14ac:dyDescent="0.25">
      <c r="A255" s="167"/>
      <c r="B255" s="167"/>
      <c r="C255" s="111">
        <v>13</v>
      </c>
      <c r="D255" s="111" t="s">
        <v>309</v>
      </c>
      <c r="E255" s="120">
        <v>98353625.728400007</v>
      </c>
      <c r="F255" s="120">
        <v>0</v>
      </c>
      <c r="G255" s="120">
        <v>6773980.0723999999</v>
      </c>
      <c r="H255" s="120">
        <v>274199.96049999999</v>
      </c>
      <c r="I255" s="120">
        <v>36113655.866099998</v>
      </c>
      <c r="J255" s="114">
        <f t="shared" si="22"/>
        <v>141515461.62740001</v>
      </c>
      <c r="K255" s="109"/>
      <c r="L255" s="110"/>
      <c r="M255" s="168" t="s">
        <v>881</v>
      </c>
      <c r="N255" s="168"/>
      <c r="O255" s="168"/>
      <c r="P255" s="116">
        <f>SUM(P225:P254)</f>
        <v>2292853378.0001998</v>
      </c>
      <c r="Q255" s="116">
        <f t="shared" ref="Q255:U255" si="30">SUM(Q225:Q254)</f>
        <v>0</v>
      </c>
      <c r="R255" s="116">
        <f t="shared" si="30"/>
        <v>157917341.3942</v>
      </c>
      <c r="S255" s="116">
        <f t="shared" si="30"/>
        <v>6392243.3055999996</v>
      </c>
      <c r="T255" s="116">
        <f t="shared" si="30"/>
        <v>905469528.6099999</v>
      </c>
      <c r="U255" s="116">
        <f t="shared" si="30"/>
        <v>3362632491.3099999</v>
      </c>
    </row>
    <row r="256" spans="1:21" ht="24.95" customHeight="1" x14ac:dyDescent="0.25">
      <c r="A256" s="167"/>
      <c r="B256" s="167"/>
      <c r="C256" s="111">
        <v>14</v>
      </c>
      <c r="D256" s="111" t="s">
        <v>310</v>
      </c>
      <c r="E256" s="120">
        <v>93797414.817000002</v>
      </c>
      <c r="F256" s="120">
        <v>0</v>
      </c>
      <c r="G256" s="120">
        <v>6460176.8781000003</v>
      </c>
      <c r="H256" s="120">
        <v>261497.7053</v>
      </c>
      <c r="I256" s="120">
        <v>34021733.831</v>
      </c>
      <c r="J256" s="114">
        <f t="shared" si="22"/>
        <v>134540823.23140001</v>
      </c>
      <c r="K256" s="109"/>
      <c r="L256" s="166">
        <v>30</v>
      </c>
      <c r="M256" s="167" t="s">
        <v>67</v>
      </c>
      <c r="N256" s="115">
        <v>1</v>
      </c>
      <c r="O256" s="111" t="s">
        <v>687</v>
      </c>
      <c r="P256" s="120">
        <v>79183940.222100005</v>
      </c>
      <c r="Q256" s="120">
        <v>0</v>
      </c>
      <c r="R256" s="120">
        <v>5453692.5217000004</v>
      </c>
      <c r="S256" s="120">
        <v>220756.8162</v>
      </c>
      <c r="T256" s="120">
        <v>37649003.614399999</v>
      </c>
      <c r="U256" s="114">
        <f t="shared" si="23"/>
        <v>122507393.1744</v>
      </c>
    </row>
    <row r="257" spans="1:21" ht="24.95" customHeight="1" x14ac:dyDescent="0.25">
      <c r="A257" s="167"/>
      <c r="B257" s="167"/>
      <c r="C257" s="111">
        <v>15</v>
      </c>
      <c r="D257" s="111" t="s">
        <v>311</v>
      </c>
      <c r="E257" s="120">
        <v>102372160.6054</v>
      </c>
      <c r="F257" s="120">
        <v>0</v>
      </c>
      <c r="G257" s="120">
        <v>7050751.5180000002</v>
      </c>
      <c r="H257" s="120">
        <v>285403.22930000001</v>
      </c>
      <c r="I257" s="120">
        <v>32681637.039000001</v>
      </c>
      <c r="J257" s="114">
        <f t="shared" si="22"/>
        <v>142389952.3917</v>
      </c>
      <c r="K257" s="109"/>
      <c r="L257" s="166"/>
      <c r="M257" s="167"/>
      <c r="N257" s="115">
        <v>2</v>
      </c>
      <c r="O257" s="111" t="s">
        <v>688</v>
      </c>
      <c r="P257" s="120">
        <v>91956176.715499997</v>
      </c>
      <c r="Q257" s="120">
        <v>0</v>
      </c>
      <c r="R257" s="120">
        <v>6333363.9607999995</v>
      </c>
      <c r="S257" s="120">
        <v>256364.5197</v>
      </c>
      <c r="T257" s="120">
        <v>43242293.561499998</v>
      </c>
      <c r="U257" s="114">
        <f t="shared" si="23"/>
        <v>141788198.75749999</v>
      </c>
    </row>
    <row r="258" spans="1:21" ht="24.95" customHeight="1" x14ac:dyDescent="0.25">
      <c r="A258" s="167"/>
      <c r="B258" s="167"/>
      <c r="C258" s="111">
        <v>16</v>
      </c>
      <c r="D258" s="111" t="s">
        <v>312</v>
      </c>
      <c r="E258" s="120">
        <v>89801651.004800007</v>
      </c>
      <c r="F258" s="120">
        <v>0</v>
      </c>
      <c r="G258" s="120">
        <v>6184973.7604</v>
      </c>
      <c r="H258" s="120">
        <v>250357.92</v>
      </c>
      <c r="I258" s="120">
        <v>34060575.115900002</v>
      </c>
      <c r="J258" s="114">
        <f t="shared" si="22"/>
        <v>130297557.80110002</v>
      </c>
      <c r="K258" s="109"/>
      <c r="L258" s="166"/>
      <c r="M258" s="167"/>
      <c r="N258" s="115">
        <v>3</v>
      </c>
      <c r="O258" s="111" t="s">
        <v>689</v>
      </c>
      <c r="P258" s="120">
        <v>91598399.995299995</v>
      </c>
      <c r="Q258" s="120">
        <v>0</v>
      </c>
      <c r="R258" s="120">
        <v>6308722.5471999999</v>
      </c>
      <c r="S258" s="120">
        <v>255367.07440000001</v>
      </c>
      <c r="T258" s="120">
        <v>40223615.571599998</v>
      </c>
      <c r="U258" s="114">
        <f t="shared" si="23"/>
        <v>138386105.18849999</v>
      </c>
    </row>
    <row r="259" spans="1:21" ht="24.95" customHeight="1" x14ac:dyDescent="0.25">
      <c r="A259" s="167"/>
      <c r="B259" s="167"/>
      <c r="C259" s="111">
        <v>17</v>
      </c>
      <c r="D259" s="111" t="s">
        <v>313</v>
      </c>
      <c r="E259" s="120">
        <v>73649547.732899994</v>
      </c>
      <c r="F259" s="120">
        <v>0</v>
      </c>
      <c r="G259" s="120">
        <v>5072518.3234000001</v>
      </c>
      <c r="H259" s="120">
        <v>205327.48970000001</v>
      </c>
      <c r="I259" s="120">
        <v>29930282.742699999</v>
      </c>
      <c r="J259" s="114">
        <f t="shared" si="22"/>
        <v>108857676.2887</v>
      </c>
      <c r="K259" s="109"/>
      <c r="L259" s="166"/>
      <c r="M259" s="167"/>
      <c r="N259" s="115">
        <v>4</v>
      </c>
      <c r="O259" s="111" t="s">
        <v>690</v>
      </c>
      <c r="P259" s="120">
        <v>98136908.541700006</v>
      </c>
      <c r="Q259" s="120">
        <v>0</v>
      </c>
      <c r="R259" s="120">
        <v>6759053.9535999997</v>
      </c>
      <c r="S259" s="120">
        <v>273595.77490000002</v>
      </c>
      <c r="T259" s="120">
        <v>35954697.4934</v>
      </c>
      <c r="U259" s="114">
        <f t="shared" si="23"/>
        <v>141124255.76360002</v>
      </c>
    </row>
    <row r="260" spans="1:21" ht="24.95" customHeight="1" x14ac:dyDescent="0.25">
      <c r="A260" s="167"/>
      <c r="B260" s="167"/>
      <c r="C260" s="111">
        <v>18</v>
      </c>
      <c r="D260" s="111" t="s">
        <v>314</v>
      </c>
      <c r="E260" s="120">
        <v>91649431.930399999</v>
      </c>
      <c r="F260" s="120">
        <v>0</v>
      </c>
      <c r="G260" s="120">
        <v>6312237.3064000001</v>
      </c>
      <c r="H260" s="120">
        <v>255509.3463</v>
      </c>
      <c r="I260" s="120">
        <v>31627777.327399999</v>
      </c>
      <c r="J260" s="114">
        <f t="shared" si="22"/>
        <v>129844955.9105</v>
      </c>
      <c r="K260" s="109"/>
      <c r="L260" s="166"/>
      <c r="M260" s="167"/>
      <c r="N260" s="115">
        <v>5</v>
      </c>
      <c r="O260" s="111" t="s">
        <v>691</v>
      </c>
      <c r="P260" s="120">
        <v>99569738.376300007</v>
      </c>
      <c r="Q260" s="120">
        <v>0</v>
      </c>
      <c r="R260" s="120">
        <v>6857738.2742999997</v>
      </c>
      <c r="S260" s="120">
        <v>277590.35950000002</v>
      </c>
      <c r="T260" s="120">
        <v>48330356.9454</v>
      </c>
      <c r="U260" s="114">
        <f t="shared" si="23"/>
        <v>155035423.95550001</v>
      </c>
    </row>
    <row r="261" spans="1:21" ht="24.95" customHeight="1" x14ac:dyDescent="0.25">
      <c r="A261" s="111"/>
      <c r="B261" s="168" t="s">
        <v>864</v>
      </c>
      <c r="C261" s="168"/>
      <c r="D261" s="168"/>
      <c r="E261" s="116">
        <f>SUM(E243:E260)</f>
        <v>1671528851.0815001</v>
      </c>
      <c r="F261" s="116">
        <f t="shared" ref="F261:J261" si="31">SUM(F243:F260)</f>
        <v>0</v>
      </c>
      <c r="G261" s="116">
        <f t="shared" si="31"/>
        <v>115124409.9419</v>
      </c>
      <c r="H261" s="116">
        <f t="shared" si="31"/>
        <v>4660053.3689000001</v>
      </c>
      <c r="I261" s="116">
        <f t="shared" si="31"/>
        <v>644931654.7750001</v>
      </c>
      <c r="J261" s="116">
        <f t="shared" si="31"/>
        <v>2436244969.1673002</v>
      </c>
      <c r="K261" s="109"/>
      <c r="L261" s="166"/>
      <c r="M261" s="167"/>
      <c r="N261" s="115">
        <v>6</v>
      </c>
      <c r="O261" s="111" t="s">
        <v>692</v>
      </c>
      <c r="P261" s="120">
        <v>102337423.4877</v>
      </c>
      <c r="Q261" s="120">
        <v>0</v>
      </c>
      <c r="R261" s="120">
        <v>7048359.0434999997</v>
      </c>
      <c r="S261" s="120">
        <v>285306.38569999998</v>
      </c>
      <c r="T261" s="120">
        <v>50158071.285400003</v>
      </c>
      <c r="U261" s="114">
        <f t="shared" si="23"/>
        <v>159829160.20230001</v>
      </c>
    </row>
    <row r="262" spans="1:21" ht="24.95" customHeight="1" x14ac:dyDescent="0.25">
      <c r="A262" s="167">
        <v>13</v>
      </c>
      <c r="B262" s="167" t="s">
        <v>50</v>
      </c>
      <c r="C262" s="111">
        <v>1</v>
      </c>
      <c r="D262" s="111" t="s">
        <v>315</v>
      </c>
      <c r="E262" s="120">
        <v>107690032.6497</v>
      </c>
      <c r="F262" s="120">
        <v>0</v>
      </c>
      <c r="G262" s="120">
        <v>7417013.1478000004</v>
      </c>
      <c r="H262" s="120">
        <v>300228.91859999998</v>
      </c>
      <c r="I262" s="120">
        <v>44774865.5295</v>
      </c>
      <c r="J262" s="114">
        <f t="shared" si="22"/>
        <v>160182140.24559999</v>
      </c>
      <c r="K262" s="109"/>
      <c r="L262" s="166"/>
      <c r="M262" s="167"/>
      <c r="N262" s="115">
        <v>7</v>
      </c>
      <c r="O262" s="111" t="s">
        <v>693</v>
      </c>
      <c r="P262" s="120">
        <v>110948129.27159999</v>
      </c>
      <c r="Q262" s="120">
        <v>0</v>
      </c>
      <c r="R262" s="120">
        <v>7641410.3821</v>
      </c>
      <c r="S262" s="120">
        <v>309312.16249999998</v>
      </c>
      <c r="T262" s="120">
        <v>51868537.120099999</v>
      </c>
      <c r="U262" s="114">
        <f t="shared" si="23"/>
        <v>170767388.93629998</v>
      </c>
    </row>
    <row r="263" spans="1:21" ht="24.95" customHeight="1" x14ac:dyDescent="0.25">
      <c r="A263" s="167"/>
      <c r="B263" s="167"/>
      <c r="C263" s="111">
        <v>2</v>
      </c>
      <c r="D263" s="111" t="s">
        <v>316</v>
      </c>
      <c r="E263" s="120">
        <v>81944837.851999998</v>
      </c>
      <c r="F263" s="120">
        <v>0</v>
      </c>
      <c r="G263" s="120">
        <v>5643845.8118000003</v>
      </c>
      <c r="H263" s="120">
        <v>228453.91959999999</v>
      </c>
      <c r="I263" s="120">
        <v>33149437.088599999</v>
      </c>
      <c r="J263" s="114">
        <f t="shared" si="22"/>
        <v>120966574.67199999</v>
      </c>
      <c r="K263" s="109"/>
      <c r="L263" s="166"/>
      <c r="M263" s="167"/>
      <c r="N263" s="115">
        <v>8</v>
      </c>
      <c r="O263" s="111" t="s">
        <v>694</v>
      </c>
      <c r="P263" s="120">
        <v>81653751.488999993</v>
      </c>
      <c r="Q263" s="120">
        <v>0</v>
      </c>
      <c r="R263" s="120">
        <v>5623797.6112000002</v>
      </c>
      <c r="S263" s="120">
        <v>227642.4002</v>
      </c>
      <c r="T263" s="120">
        <v>39001274.5405</v>
      </c>
      <c r="U263" s="114">
        <f t="shared" si="23"/>
        <v>126506466.04089999</v>
      </c>
    </row>
    <row r="264" spans="1:21" ht="24.95" customHeight="1" x14ac:dyDescent="0.25">
      <c r="A264" s="167"/>
      <c r="B264" s="167"/>
      <c r="C264" s="111">
        <v>3</v>
      </c>
      <c r="D264" s="111" t="s">
        <v>317</v>
      </c>
      <c r="E264" s="120">
        <v>78133250.700000003</v>
      </c>
      <c r="F264" s="120">
        <v>0</v>
      </c>
      <c r="G264" s="120">
        <v>5381327.6257999996</v>
      </c>
      <c r="H264" s="120">
        <v>217827.60010000001</v>
      </c>
      <c r="I264" s="120">
        <v>28710805.784499999</v>
      </c>
      <c r="J264" s="114">
        <f t="shared" si="22"/>
        <v>112443211.7104</v>
      </c>
      <c r="K264" s="109"/>
      <c r="L264" s="166"/>
      <c r="M264" s="167"/>
      <c r="N264" s="115">
        <v>9</v>
      </c>
      <c r="O264" s="111" t="s">
        <v>695</v>
      </c>
      <c r="P264" s="120">
        <v>96905770.770899996</v>
      </c>
      <c r="Q264" s="120">
        <v>0</v>
      </c>
      <c r="R264" s="120">
        <v>6674260.9155999999</v>
      </c>
      <c r="S264" s="120">
        <v>270163.48729999998</v>
      </c>
      <c r="T264" s="120">
        <v>47205191.591499999</v>
      </c>
      <c r="U264" s="114">
        <f t="shared" si="23"/>
        <v>151055386.76529998</v>
      </c>
    </row>
    <row r="265" spans="1:21" ht="24.95" customHeight="1" x14ac:dyDescent="0.25">
      <c r="A265" s="167"/>
      <c r="B265" s="167"/>
      <c r="C265" s="111">
        <v>4</v>
      </c>
      <c r="D265" s="111" t="s">
        <v>318</v>
      </c>
      <c r="E265" s="120">
        <v>80676823.098399997</v>
      </c>
      <c r="F265" s="120">
        <v>0</v>
      </c>
      <c r="G265" s="120">
        <v>5556512.9188000001</v>
      </c>
      <c r="H265" s="120">
        <v>224918.82269999999</v>
      </c>
      <c r="I265" s="120">
        <v>32407539.562100001</v>
      </c>
      <c r="J265" s="114">
        <f t="shared" ref="J265:J328" si="32">E265+F265+G265+H265+I265</f>
        <v>118865794.40199998</v>
      </c>
      <c r="K265" s="109"/>
      <c r="L265" s="166"/>
      <c r="M265" s="167"/>
      <c r="N265" s="115">
        <v>10</v>
      </c>
      <c r="O265" s="111" t="s">
        <v>696</v>
      </c>
      <c r="P265" s="120">
        <v>101455888.9701</v>
      </c>
      <c r="Q265" s="120">
        <v>0</v>
      </c>
      <c r="R265" s="120">
        <v>6987644.4819999998</v>
      </c>
      <c r="S265" s="120">
        <v>282848.75660000002</v>
      </c>
      <c r="T265" s="120">
        <v>48403691.610100001</v>
      </c>
      <c r="U265" s="114">
        <f t="shared" ref="U265:U328" si="33">P265+Q265+R265+S265+T265</f>
        <v>157130073.8188</v>
      </c>
    </row>
    <row r="266" spans="1:21" ht="24.95" customHeight="1" x14ac:dyDescent="0.25">
      <c r="A266" s="167"/>
      <c r="B266" s="167"/>
      <c r="C266" s="111">
        <v>5</v>
      </c>
      <c r="D266" s="111" t="s">
        <v>319</v>
      </c>
      <c r="E266" s="120">
        <v>85452477.227799997</v>
      </c>
      <c r="F266" s="120">
        <v>0</v>
      </c>
      <c r="G266" s="120">
        <v>5885429.9837999996</v>
      </c>
      <c r="H266" s="120">
        <v>238232.8634</v>
      </c>
      <c r="I266" s="120">
        <v>34387430.577799998</v>
      </c>
      <c r="J266" s="114">
        <f t="shared" si="32"/>
        <v>125963570.65279999</v>
      </c>
      <c r="K266" s="109"/>
      <c r="L266" s="166"/>
      <c r="M266" s="167"/>
      <c r="N266" s="115">
        <v>11</v>
      </c>
      <c r="O266" s="111" t="s">
        <v>889</v>
      </c>
      <c r="P266" s="120">
        <v>73376529.806099996</v>
      </c>
      <c r="Q266" s="120">
        <v>0</v>
      </c>
      <c r="R266" s="120">
        <v>5053714.5631999997</v>
      </c>
      <c r="S266" s="120">
        <v>204566.34340000001</v>
      </c>
      <c r="T266" s="120">
        <v>35388527.794799998</v>
      </c>
      <c r="U266" s="114">
        <f t="shared" si="33"/>
        <v>114023338.50749999</v>
      </c>
    </row>
    <row r="267" spans="1:21" ht="24.95" customHeight="1" x14ac:dyDescent="0.25">
      <c r="A267" s="167"/>
      <c r="B267" s="167"/>
      <c r="C267" s="111">
        <v>6</v>
      </c>
      <c r="D267" s="111" t="s">
        <v>320</v>
      </c>
      <c r="E267" s="120">
        <v>87110961.508100003</v>
      </c>
      <c r="F267" s="120">
        <v>0</v>
      </c>
      <c r="G267" s="120">
        <v>5999655.9655999998</v>
      </c>
      <c r="H267" s="120">
        <v>242856.54980000001</v>
      </c>
      <c r="I267" s="120">
        <v>35446507.7755</v>
      </c>
      <c r="J267" s="114">
        <f t="shared" si="32"/>
        <v>128799981.79899999</v>
      </c>
      <c r="K267" s="109"/>
      <c r="L267" s="166"/>
      <c r="M267" s="167"/>
      <c r="N267" s="115">
        <v>12</v>
      </c>
      <c r="O267" s="111" t="s">
        <v>697</v>
      </c>
      <c r="P267" s="120">
        <v>76522944.300500005</v>
      </c>
      <c r="Q267" s="120">
        <v>0</v>
      </c>
      <c r="R267" s="120">
        <v>5270419.8339</v>
      </c>
      <c r="S267" s="120">
        <v>213338.22870000001</v>
      </c>
      <c r="T267" s="120">
        <v>35251786.181900002</v>
      </c>
      <c r="U267" s="114">
        <f t="shared" si="33"/>
        <v>117258488.54500002</v>
      </c>
    </row>
    <row r="268" spans="1:21" ht="24.95" customHeight="1" x14ac:dyDescent="0.25">
      <c r="A268" s="167"/>
      <c r="B268" s="167"/>
      <c r="C268" s="111">
        <v>7</v>
      </c>
      <c r="D268" s="111" t="s">
        <v>321</v>
      </c>
      <c r="E268" s="120">
        <v>71779973.202000007</v>
      </c>
      <c r="F268" s="120">
        <v>0</v>
      </c>
      <c r="G268" s="120">
        <v>4943753.7708000001</v>
      </c>
      <c r="H268" s="120">
        <v>200115.3051</v>
      </c>
      <c r="I268" s="120">
        <v>29213930.860300001</v>
      </c>
      <c r="J268" s="114">
        <f t="shared" si="32"/>
        <v>106137773.1382</v>
      </c>
      <c r="K268" s="109"/>
      <c r="L268" s="166"/>
      <c r="M268" s="167"/>
      <c r="N268" s="115">
        <v>13</v>
      </c>
      <c r="O268" s="111" t="s">
        <v>698</v>
      </c>
      <c r="P268" s="120">
        <v>75015685.936800003</v>
      </c>
      <c r="Q268" s="120">
        <v>0</v>
      </c>
      <c r="R268" s="120">
        <v>5166609.3435000004</v>
      </c>
      <c r="S268" s="120">
        <v>209136.14490000001</v>
      </c>
      <c r="T268" s="120">
        <v>35408962.948399998</v>
      </c>
      <c r="U268" s="114">
        <f t="shared" si="33"/>
        <v>115800394.37360001</v>
      </c>
    </row>
    <row r="269" spans="1:21" ht="24.95" customHeight="1" x14ac:dyDescent="0.25">
      <c r="A269" s="167"/>
      <c r="B269" s="167"/>
      <c r="C269" s="111">
        <v>8</v>
      </c>
      <c r="D269" s="111" t="s">
        <v>322</v>
      </c>
      <c r="E269" s="120">
        <v>88427184.858500004</v>
      </c>
      <c r="F269" s="120">
        <v>0</v>
      </c>
      <c r="G269" s="120">
        <v>6090309.1639999999</v>
      </c>
      <c r="H269" s="120">
        <v>246526.04740000001</v>
      </c>
      <c r="I269" s="120">
        <v>33940828.267200001</v>
      </c>
      <c r="J269" s="114">
        <f t="shared" si="32"/>
        <v>128704848.3371</v>
      </c>
      <c r="K269" s="109"/>
      <c r="L269" s="166"/>
      <c r="M269" s="167"/>
      <c r="N269" s="115">
        <v>14</v>
      </c>
      <c r="O269" s="111" t="s">
        <v>699</v>
      </c>
      <c r="P269" s="120">
        <v>111418094.7661</v>
      </c>
      <c r="Q269" s="120">
        <v>0</v>
      </c>
      <c r="R269" s="120">
        <v>7673778.6539000003</v>
      </c>
      <c r="S269" s="120">
        <v>310622.3787</v>
      </c>
      <c r="T269" s="120">
        <v>48071584.131700002</v>
      </c>
      <c r="U269" s="114">
        <f t="shared" si="33"/>
        <v>167474079.93040001</v>
      </c>
    </row>
    <row r="270" spans="1:21" ht="24.95" customHeight="1" x14ac:dyDescent="0.25">
      <c r="A270" s="167"/>
      <c r="B270" s="167"/>
      <c r="C270" s="111">
        <v>9</v>
      </c>
      <c r="D270" s="111" t="s">
        <v>323</v>
      </c>
      <c r="E270" s="120">
        <v>94613572.993200004</v>
      </c>
      <c r="F270" s="120">
        <v>0</v>
      </c>
      <c r="G270" s="120">
        <v>6516388.7278000005</v>
      </c>
      <c r="H270" s="120">
        <v>263773.07169999997</v>
      </c>
      <c r="I270" s="120">
        <v>38454750.793300003</v>
      </c>
      <c r="J270" s="114">
        <f t="shared" si="32"/>
        <v>139848485.58600003</v>
      </c>
      <c r="K270" s="109"/>
      <c r="L270" s="166"/>
      <c r="M270" s="167"/>
      <c r="N270" s="115">
        <v>15</v>
      </c>
      <c r="O270" s="111" t="s">
        <v>890</v>
      </c>
      <c r="P270" s="120">
        <v>75976731.639200002</v>
      </c>
      <c r="Q270" s="120">
        <v>0</v>
      </c>
      <c r="R270" s="120">
        <v>5232800.1359999999</v>
      </c>
      <c r="S270" s="120">
        <v>211815.4431</v>
      </c>
      <c r="T270" s="120">
        <v>36493402.925300002</v>
      </c>
      <c r="U270" s="114">
        <f t="shared" si="33"/>
        <v>117914750.14360002</v>
      </c>
    </row>
    <row r="271" spans="1:21" ht="24.95" customHeight="1" x14ac:dyDescent="0.25">
      <c r="A271" s="167"/>
      <c r="B271" s="167"/>
      <c r="C271" s="111">
        <v>10</v>
      </c>
      <c r="D271" s="111" t="s">
        <v>324</v>
      </c>
      <c r="E271" s="120">
        <v>82618426.504099995</v>
      </c>
      <c r="F271" s="120">
        <v>0</v>
      </c>
      <c r="G271" s="120">
        <v>5690238.3679999998</v>
      </c>
      <c r="H271" s="120">
        <v>230331.81659999999</v>
      </c>
      <c r="I271" s="120">
        <v>33088711.348499998</v>
      </c>
      <c r="J271" s="114">
        <f t="shared" si="32"/>
        <v>121627708.03719999</v>
      </c>
      <c r="K271" s="109"/>
      <c r="L271" s="166"/>
      <c r="M271" s="167"/>
      <c r="N271" s="115">
        <v>16</v>
      </c>
      <c r="O271" s="111" t="s">
        <v>700</v>
      </c>
      <c r="P271" s="120">
        <v>79726795.581300005</v>
      </c>
      <c r="Q271" s="120">
        <v>0</v>
      </c>
      <c r="R271" s="120">
        <v>5491080.9896999998</v>
      </c>
      <c r="S271" s="120">
        <v>222270.2421</v>
      </c>
      <c r="T271" s="120">
        <v>36806959.342299998</v>
      </c>
      <c r="U271" s="114">
        <f t="shared" si="33"/>
        <v>122247106.15540001</v>
      </c>
    </row>
    <row r="272" spans="1:21" ht="24.95" customHeight="1" x14ac:dyDescent="0.25">
      <c r="A272" s="167"/>
      <c r="B272" s="167"/>
      <c r="C272" s="111">
        <v>11</v>
      </c>
      <c r="D272" s="111" t="s">
        <v>325</v>
      </c>
      <c r="E272" s="120">
        <v>88539266.312999994</v>
      </c>
      <c r="F272" s="120">
        <v>0</v>
      </c>
      <c r="G272" s="120">
        <v>6098028.6306999996</v>
      </c>
      <c r="H272" s="120">
        <v>246838.5191</v>
      </c>
      <c r="I272" s="120">
        <v>34616347.777099997</v>
      </c>
      <c r="J272" s="114">
        <f t="shared" si="32"/>
        <v>129500481.23989998</v>
      </c>
      <c r="K272" s="109"/>
      <c r="L272" s="166"/>
      <c r="M272" s="167"/>
      <c r="N272" s="115">
        <v>17</v>
      </c>
      <c r="O272" s="111" t="s">
        <v>701</v>
      </c>
      <c r="P272" s="120">
        <v>104164403.11040001</v>
      </c>
      <c r="Q272" s="120">
        <v>0</v>
      </c>
      <c r="R272" s="120">
        <v>7174189.9264000002</v>
      </c>
      <c r="S272" s="120">
        <v>290399.82010000001</v>
      </c>
      <c r="T272" s="120">
        <v>46544310.028499998</v>
      </c>
      <c r="U272" s="114">
        <f t="shared" si="33"/>
        <v>158173302.8854</v>
      </c>
    </row>
    <row r="273" spans="1:21" ht="24.95" customHeight="1" x14ac:dyDescent="0.25">
      <c r="A273" s="167"/>
      <c r="B273" s="167"/>
      <c r="C273" s="111">
        <v>12</v>
      </c>
      <c r="D273" s="111" t="s">
        <v>326</v>
      </c>
      <c r="E273" s="120">
        <v>62133340.911300004</v>
      </c>
      <c r="F273" s="120">
        <v>0</v>
      </c>
      <c r="G273" s="120">
        <v>4279354.3202</v>
      </c>
      <c r="H273" s="120">
        <v>173221.4699</v>
      </c>
      <c r="I273" s="120">
        <v>25565024.037799999</v>
      </c>
      <c r="J273" s="114">
        <f t="shared" si="32"/>
        <v>92150940.739199996</v>
      </c>
      <c r="K273" s="109"/>
      <c r="L273" s="166"/>
      <c r="M273" s="167"/>
      <c r="N273" s="115">
        <v>18</v>
      </c>
      <c r="O273" s="111" t="s">
        <v>702</v>
      </c>
      <c r="P273" s="120">
        <v>90068374.600500003</v>
      </c>
      <c r="Q273" s="120">
        <v>0</v>
      </c>
      <c r="R273" s="120">
        <v>6203344.0066999998</v>
      </c>
      <c r="S273" s="120">
        <v>251101.5184</v>
      </c>
      <c r="T273" s="120">
        <v>37248923.887500003</v>
      </c>
      <c r="U273" s="114">
        <f t="shared" si="33"/>
        <v>133771744.0131</v>
      </c>
    </row>
    <row r="274" spans="1:21" ht="24.95" customHeight="1" x14ac:dyDescent="0.25">
      <c r="A274" s="167"/>
      <c r="B274" s="167"/>
      <c r="C274" s="111">
        <v>13</v>
      </c>
      <c r="D274" s="111" t="s">
        <v>327</v>
      </c>
      <c r="E274" s="120">
        <v>78749816.883499995</v>
      </c>
      <c r="F274" s="120">
        <v>0</v>
      </c>
      <c r="G274" s="120">
        <v>5423792.8324999996</v>
      </c>
      <c r="H274" s="120">
        <v>219546.52429999999</v>
      </c>
      <c r="I274" s="120">
        <v>31769412.035399999</v>
      </c>
      <c r="J274" s="114">
        <f t="shared" si="32"/>
        <v>116162568.27569999</v>
      </c>
      <c r="K274" s="109"/>
      <c r="L274" s="166"/>
      <c r="M274" s="167"/>
      <c r="N274" s="115">
        <v>19</v>
      </c>
      <c r="O274" s="111" t="s">
        <v>703</v>
      </c>
      <c r="P274" s="120">
        <v>82684084.774700001</v>
      </c>
      <c r="Q274" s="120">
        <v>0</v>
      </c>
      <c r="R274" s="120">
        <v>5694760.4972999999</v>
      </c>
      <c r="S274" s="120">
        <v>230514.8652</v>
      </c>
      <c r="T274" s="120">
        <v>35388600.259900004</v>
      </c>
      <c r="U274" s="114">
        <f t="shared" si="33"/>
        <v>123997960.3971</v>
      </c>
    </row>
    <row r="275" spans="1:21" ht="24.95" customHeight="1" x14ac:dyDescent="0.25">
      <c r="A275" s="167"/>
      <c r="B275" s="167"/>
      <c r="C275" s="111">
        <v>14</v>
      </c>
      <c r="D275" s="111" t="s">
        <v>328</v>
      </c>
      <c r="E275" s="120">
        <v>76846996.077600002</v>
      </c>
      <c r="F275" s="120">
        <v>0</v>
      </c>
      <c r="G275" s="120">
        <v>5292738.4852</v>
      </c>
      <c r="H275" s="120">
        <v>214241.65229999999</v>
      </c>
      <c r="I275" s="120">
        <v>30653812.072500002</v>
      </c>
      <c r="J275" s="114">
        <f t="shared" si="32"/>
        <v>113007788.28760001</v>
      </c>
      <c r="K275" s="109"/>
      <c r="L275" s="166"/>
      <c r="M275" s="167"/>
      <c r="N275" s="115">
        <v>20</v>
      </c>
      <c r="O275" s="111" t="s">
        <v>704</v>
      </c>
      <c r="P275" s="120">
        <v>74659013.841100007</v>
      </c>
      <c r="Q275" s="120">
        <v>0</v>
      </c>
      <c r="R275" s="120">
        <v>5142044.0093999999</v>
      </c>
      <c r="S275" s="120">
        <v>208141.77919999999</v>
      </c>
      <c r="T275" s="120">
        <v>33850818.719599999</v>
      </c>
      <c r="U275" s="114">
        <f t="shared" si="33"/>
        <v>113860018.3493</v>
      </c>
    </row>
    <row r="276" spans="1:21" ht="24.95" customHeight="1" x14ac:dyDescent="0.25">
      <c r="A276" s="167"/>
      <c r="B276" s="167"/>
      <c r="C276" s="111">
        <v>15</v>
      </c>
      <c r="D276" s="111" t="s">
        <v>329</v>
      </c>
      <c r="E276" s="120">
        <v>82419439.881400004</v>
      </c>
      <c r="F276" s="120">
        <v>0</v>
      </c>
      <c r="G276" s="120">
        <v>5676533.4190999996</v>
      </c>
      <c r="H276" s="120">
        <v>229777.06200000001</v>
      </c>
      <c r="I276" s="120">
        <v>33026463.841600001</v>
      </c>
      <c r="J276" s="114">
        <f t="shared" si="32"/>
        <v>121352214.20410001</v>
      </c>
      <c r="K276" s="109"/>
      <c r="L276" s="166"/>
      <c r="M276" s="167"/>
      <c r="N276" s="115">
        <v>21</v>
      </c>
      <c r="O276" s="111" t="s">
        <v>705</v>
      </c>
      <c r="P276" s="120">
        <v>92203442.386099994</v>
      </c>
      <c r="Q276" s="120">
        <v>0</v>
      </c>
      <c r="R276" s="120">
        <v>6350394.0674000001</v>
      </c>
      <c r="S276" s="120">
        <v>257053.8714</v>
      </c>
      <c r="T276" s="120">
        <v>42491410.364699997</v>
      </c>
      <c r="U276" s="114">
        <f t="shared" si="33"/>
        <v>141302300.68959999</v>
      </c>
    </row>
    <row r="277" spans="1:21" ht="24.95" customHeight="1" x14ac:dyDescent="0.25">
      <c r="A277" s="167"/>
      <c r="B277" s="167"/>
      <c r="C277" s="111">
        <v>16</v>
      </c>
      <c r="D277" s="111" t="s">
        <v>330</v>
      </c>
      <c r="E277" s="120">
        <v>80118124.004500002</v>
      </c>
      <c r="F277" s="120">
        <v>0</v>
      </c>
      <c r="G277" s="120">
        <v>5518033.2339000003</v>
      </c>
      <c r="H277" s="120">
        <v>223361.2261</v>
      </c>
      <c r="I277" s="120">
        <v>32136157.823800001</v>
      </c>
      <c r="J277" s="114">
        <f t="shared" si="32"/>
        <v>117995676.28829999</v>
      </c>
      <c r="K277" s="109"/>
      <c r="L277" s="166"/>
      <c r="M277" s="167"/>
      <c r="N277" s="115">
        <v>22</v>
      </c>
      <c r="O277" s="111" t="s">
        <v>706</v>
      </c>
      <c r="P277" s="120">
        <v>85404787.328899994</v>
      </c>
      <c r="Q277" s="120">
        <v>0</v>
      </c>
      <c r="R277" s="120">
        <v>5882145.4030999998</v>
      </c>
      <c r="S277" s="120">
        <v>238099.9087</v>
      </c>
      <c r="T277" s="120">
        <v>38647862.327500001</v>
      </c>
      <c r="U277" s="114">
        <f t="shared" si="33"/>
        <v>130172894.9682</v>
      </c>
    </row>
    <row r="278" spans="1:21" ht="24.95" customHeight="1" x14ac:dyDescent="0.25">
      <c r="A278" s="111"/>
      <c r="B278" s="168" t="s">
        <v>865</v>
      </c>
      <c r="C278" s="168"/>
      <c r="D278" s="168"/>
      <c r="E278" s="116">
        <f>SUM(E262:E277)</f>
        <v>1327254524.6651001</v>
      </c>
      <c r="F278" s="116">
        <f t="shared" ref="F278:J278" si="34">SUM(F262:F277)</f>
        <v>0</v>
      </c>
      <c r="G278" s="116">
        <f t="shared" si="34"/>
        <v>91412956.4058</v>
      </c>
      <c r="H278" s="116">
        <f t="shared" si="34"/>
        <v>3700251.3687000005</v>
      </c>
      <c r="I278" s="116">
        <f t="shared" si="34"/>
        <v>531342025.17550004</v>
      </c>
      <c r="J278" s="116">
        <f t="shared" si="34"/>
        <v>1953709757.6151004</v>
      </c>
      <c r="K278" s="109"/>
      <c r="L278" s="166"/>
      <c r="M278" s="167"/>
      <c r="N278" s="115">
        <v>23</v>
      </c>
      <c r="O278" s="111" t="s">
        <v>707</v>
      </c>
      <c r="P278" s="120">
        <v>88415409.694399998</v>
      </c>
      <c r="Q278" s="120">
        <v>0</v>
      </c>
      <c r="R278" s="120">
        <v>6089498.1646999996</v>
      </c>
      <c r="S278" s="120">
        <v>246493.2194</v>
      </c>
      <c r="T278" s="120">
        <v>42326407.369199999</v>
      </c>
      <c r="U278" s="114">
        <f t="shared" si="33"/>
        <v>137077808.44769999</v>
      </c>
    </row>
    <row r="279" spans="1:21" ht="24.95" customHeight="1" x14ac:dyDescent="0.25">
      <c r="A279" s="167">
        <v>14</v>
      </c>
      <c r="B279" s="167" t="s">
        <v>51</v>
      </c>
      <c r="C279" s="111">
        <v>1</v>
      </c>
      <c r="D279" s="111" t="s">
        <v>331</v>
      </c>
      <c r="E279" s="120">
        <v>100361747.28</v>
      </c>
      <c r="F279" s="113">
        <v>0</v>
      </c>
      <c r="G279" s="120">
        <v>6912286.8737000003</v>
      </c>
      <c r="H279" s="120">
        <v>279798.40029999998</v>
      </c>
      <c r="I279" s="120">
        <v>38357116.8737</v>
      </c>
      <c r="J279" s="114">
        <f t="shared" si="32"/>
        <v>145910949.42769998</v>
      </c>
      <c r="K279" s="109"/>
      <c r="L279" s="166"/>
      <c r="M279" s="167"/>
      <c r="N279" s="115">
        <v>24</v>
      </c>
      <c r="O279" s="111" t="s">
        <v>708</v>
      </c>
      <c r="P279" s="120">
        <v>75690038.646899998</v>
      </c>
      <c r="Q279" s="120">
        <v>0</v>
      </c>
      <c r="R279" s="120">
        <v>5213054.5231999997</v>
      </c>
      <c r="S279" s="120">
        <v>211016.17199999999</v>
      </c>
      <c r="T279" s="120">
        <v>35231713.353799999</v>
      </c>
      <c r="U279" s="114">
        <f t="shared" si="33"/>
        <v>116345822.69590001</v>
      </c>
    </row>
    <row r="280" spans="1:21" ht="24.95" customHeight="1" x14ac:dyDescent="0.25">
      <c r="A280" s="167"/>
      <c r="B280" s="167"/>
      <c r="C280" s="111">
        <v>2</v>
      </c>
      <c r="D280" s="111" t="s">
        <v>332</v>
      </c>
      <c r="E280" s="120">
        <v>84561984.7914</v>
      </c>
      <c r="F280" s="113">
        <v>0</v>
      </c>
      <c r="G280" s="120">
        <v>5824098.4571000002</v>
      </c>
      <c r="H280" s="120">
        <v>235750.2605</v>
      </c>
      <c r="I280" s="120">
        <v>33689568.370300002</v>
      </c>
      <c r="J280" s="114">
        <f t="shared" si="32"/>
        <v>124311401.8793</v>
      </c>
      <c r="K280" s="109"/>
      <c r="L280" s="166"/>
      <c r="M280" s="167"/>
      <c r="N280" s="115">
        <v>25</v>
      </c>
      <c r="O280" s="111" t="s">
        <v>709</v>
      </c>
      <c r="P280" s="120">
        <v>69263839.881099999</v>
      </c>
      <c r="Q280" s="120">
        <v>0</v>
      </c>
      <c r="R280" s="120">
        <v>4770458.3092</v>
      </c>
      <c r="S280" s="120">
        <v>193100.57980000001</v>
      </c>
      <c r="T280" s="120">
        <v>32649709.958000001</v>
      </c>
      <c r="U280" s="114">
        <f t="shared" si="33"/>
        <v>106877108.7281</v>
      </c>
    </row>
    <row r="281" spans="1:21" ht="24.95" customHeight="1" x14ac:dyDescent="0.25">
      <c r="A281" s="167"/>
      <c r="B281" s="167"/>
      <c r="C281" s="111">
        <v>3</v>
      </c>
      <c r="D281" s="111" t="s">
        <v>333</v>
      </c>
      <c r="E281" s="120">
        <v>114463609.07340001</v>
      </c>
      <c r="F281" s="113">
        <v>0</v>
      </c>
      <c r="G281" s="120">
        <v>7883534.5532999998</v>
      </c>
      <c r="H281" s="120">
        <v>319112.96460000001</v>
      </c>
      <c r="I281" s="120">
        <v>44223527.721199997</v>
      </c>
      <c r="J281" s="114">
        <f t="shared" si="32"/>
        <v>166889784.3125</v>
      </c>
      <c r="K281" s="109"/>
      <c r="L281" s="166"/>
      <c r="M281" s="167"/>
      <c r="N281" s="115">
        <v>26</v>
      </c>
      <c r="O281" s="111" t="s">
        <v>710</v>
      </c>
      <c r="P281" s="120">
        <v>91813164.886199996</v>
      </c>
      <c r="Q281" s="120">
        <v>0</v>
      </c>
      <c r="R281" s="120">
        <v>6323514.2040999997</v>
      </c>
      <c r="S281" s="120">
        <v>255965.81719999999</v>
      </c>
      <c r="T281" s="120">
        <v>42616630.029200003</v>
      </c>
      <c r="U281" s="114">
        <f t="shared" si="33"/>
        <v>141009274.93669999</v>
      </c>
    </row>
    <row r="282" spans="1:21" ht="24.95" customHeight="1" x14ac:dyDescent="0.25">
      <c r="A282" s="167"/>
      <c r="B282" s="167"/>
      <c r="C282" s="111">
        <v>4</v>
      </c>
      <c r="D282" s="111" t="s">
        <v>334</v>
      </c>
      <c r="E282" s="120">
        <v>107599997.259</v>
      </c>
      <c r="F282" s="113">
        <v>0</v>
      </c>
      <c r="G282" s="120">
        <v>7410812.0755000003</v>
      </c>
      <c r="H282" s="120">
        <v>299977.90909999999</v>
      </c>
      <c r="I282" s="120">
        <v>41742540.652000003</v>
      </c>
      <c r="J282" s="114">
        <f t="shared" si="32"/>
        <v>157053327.89559999</v>
      </c>
      <c r="K282" s="109"/>
      <c r="L282" s="166"/>
      <c r="M282" s="167"/>
      <c r="N282" s="115">
        <v>27</v>
      </c>
      <c r="O282" s="111" t="s">
        <v>711</v>
      </c>
      <c r="P282" s="120">
        <v>100033009.29790001</v>
      </c>
      <c r="Q282" s="120">
        <v>0</v>
      </c>
      <c r="R282" s="120">
        <v>6889645.466</v>
      </c>
      <c r="S282" s="120">
        <v>278881.91200000001</v>
      </c>
      <c r="T282" s="120">
        <v>47133668.553900003</v>
      </c>
      <c r="U282" s="114">
        <f t="shared" si="33"/>
        <v>154335205.22980002</v>
      </c>
    </row>
    <row r="283" spans="1:21" ht="24.95" customHeight="1" x14ac:dyDescent="0.25">
      <c r="A283" s="167"/>
      <c r="B283" s="167"/>
      <c r="C283" s="111">
        <v>5</v>
      </c>
      <c r="D283" s="111" t="s">
        <v>335</v>
      </c>
      <c r="E283" s="120">
        <v>104036805.8432</v>
      </c>
      <c r="F283" s="113">
        <v>0</v>
      </c>
      <c r="G283" s="120">
        <v>7165401.8278999999</v>
      </c>
      <c r="H283" s="120">
        <v>290044.09179999999</v>
      </c>
      <c r="I283" s="120">
        <v>38399798.807999998</v>
      </c>
      <c r="J283" s="114">
        <f t="shared" si="32"/>
        <v>149892050.57089999</v>
      </c>
      <c r="K283" s="109"/>
      <c r="L283" s="166"/>
      <c r="M283" s="167"/>
      <c r="N283" s="115">
        <v>28</v>
      </c>
      <c r="O283" s="111" t="s">
        <v>712</v>
      </c>
      <c r="P283" s="120">
        <v>76615774.819900006</v>
      </c>
      <c r="Q283" s="120">
        <v>0</v>
      </c>
      <c r="R283" s="120">
        <v>5276813.4171000002</v>
      </c>
      <c r="S283" s="120">
        <v>213597.03080000001</v>
      </c>
      <c r="T283" s="120">
        <v>35494471.747100003</v>
      </c>
      <c r="U283" s="114">
        <f t="shared" si="33"/>
        <v>117600657.0149</v>
      </c>
    </row>
    <row r="284" spans="1:21" ht="24.95" customHeight="1" x14ac:dyDescent="0.25">
      <c r="A284" s="167"/>
      <c r="B284" s="167"/>
      <c r="C284" s="111">
        <v>6</v>
      </c>
      <c r="D284" s="111" t="s">
        <v>336</v>
      </c>
      <c r="E284" s="120">
        <v>100028088.8169</v>
      </c>
      <c r="F284" s="113">
        <v>0</v>
      </c>
      <c r="G284" s="120">
        <v>6889306.5741999997</v>
      </c>
      <c r="H284" s="120">
        <v>278868.19420000003</v>
      </c>
      <c r="I284" s="120">
        <v>36297949.056500003</v>
      </c>
      <c r="J284" s="114">
        <f t="shared" si="32"/>
        <v>143494212.64179999</v>
      </c>
      <c r="K284" s="109"/>
      <c r="L284" s="166"/>
      <c r="M284" s="167"/>
      <c r="N284" s="115">
        <v>29</v>
      </c>
      <c r="O284" s="111" t="s">
        <v>713</v>
      </c>
      <c r="P284" s="120">
        <v>92139348.268399999</v>
      </c>
      <c r="Q284" s="120">
        <v>0</v>
      </c>
      <c r="R284" s="120">
        <v>6345979.6671000002</v>
      </c>
      <c r="S284" s="120">
        <v>256875.18350000001</v>
      </c>
      <c r="T284" s="120">
        <v>38841416.566</v>
      </c>
      <c r="U284" s="114">
        <f t="shared" si="33"/>
        <v>137583619.685</v>
      </c>
    </row>
    <row r="285" spans="1:21" ht="24.95" customHeight="1" x14ac:dyDescent="0.25">
      <c r="A285" s="167"/>
      <c r="B285" s="167"/>
      <c r="C285" s="111">
        <v>7</v>
      </c>
      <c r="D285" s="111" t="s">
        <v>337</v>
      </c>
      <c r="E285" s="120">
        <v>100996952.4131</v>
      </c>
      <c r="F285" s="113">
        <v>0</v>
      </c>
      <c r="G285" s="120">
        <v>6956035.8141999999</v>
      </c>
      <c r="H285" s="120">
        <v>281569.2879</v>
      </c>
      <c r="I285" s="120">
        <v>39162493.813500002</v>
      </c>
      <c r="J285" s="114">
        <f t="shared" si="32"/>
        <v>147397051.32870001</v>
      </c>
      <c r="K285" s="109"/>
      <c r="L285" s="166"/>
      <c r="M285" s="167"/>
      <c r="N285" s="115">
        <v>30</v>
      </c>
      <c r="O285" s="111" t="s">
        <v>67</v>
      </c>
      <c r="P285" s="120">
        <v>77796353.513699993</v>
      </c>
      <c r="Q285" s="120">
        <v>0</v>
      </c>
      <c r="R285" s="120">
        <v>5358124.2633999996</v>
      </c>
      <c r="S285" s="120">
        <v>216888.36480000001</v>
      </c>
      <c r="T285" s="120">
        <v>36900656.695500001</v>
      </c>
      <c r="U285" s="114">
        <f t="shared" si="33"/>
        <v>120272022.8374</v>
      </c>
    </row>
    <row r="286" spans="1:21" ht="24.95" customHeight="1" x14ac:dyDescent="0.25">
      <c r="A286" s="167"/>
      <c r="B286" s="167"/>
      <c r="C286" s="111">
        <v>8</v>
      </c>
      <c r="D286" s="111" t="s">
        <v>338</v>
      </c>
      <c r="E286" s="120">
        <v>109310746.60870001</v>
      </c>
      <c r="F286" s="113">
        <v>0</v>
      </c>
      <c r="G286" s="120">
        <v>7528637.7471000003</v>
      </c>
      <c r="H286" s="120">
        <v>304747.3052</v>
      </c>
      <c r="I286" s="120">
        <v>42799009.106700003</v>
      </c>
      <c r="J286" s="114">
        <f t="shared" si="32"/>
        <v>159943140.76770002</v>
      </c>
      <c r="K286" s="109"/>
      <c r="L286" s="166"/>
      <c r="M286" s="167"/>
      <c r="N286" s="115">
        <v>31</v>
      </c>
      <c r="O286" s="111" t="s">
        <v>714</v>
      </c>
      <c r="P286" s="120">
        <v>78135969.354699999</v>
      </c>
      <c r="Q286" s="120">
        <v>0</v>
      </c>
      <c r="R286" s="120">
        <v>5381514.8696999997</v>
      </c>
      <c r="S286" s="120">
        <v>217835.17939999999</v>
      </c>
      <c r="T286" s="120">
        <v>37798499.082000002</v>
      </c>
      <c r="U286" s="114">
        <f t="shared" si="33"/>
        <v>121533818.4858</v>
      </c>
    </row>
    <row r="287" spans="1:21" ht="24.95" customHeight="1" x14ac:dyDescent="0.25">
      <c r="A287" s="167"/>
      <c r="B287" s="167"/>
      <c r="C287" s="111">
        <v>9</v>
      </c>
      <c r="D287" s="111" t="s">
        <v>339</v>
      </c>
      <c r="E287" s="120">
        <v>99464728.187700003</v>
      </c>
      <c r="F287" s="113">
        <v>0</v>
      </c>
      <c r="G287" s="120">
        <v>6850505.8320000004</v>
      </c>
      <c r="H287" s="120">
        <v>277297.6018</v>
      </c>
      <c r="I287" s="120">
        <v>34675455.833499998</v>
      </c>
      <c r="J287" s="114">
        <f t="shared" si="32"/>
        <v>141267987.45499998</v>
      </c>
      <c r="K287" s="109"/>
      <c r="L287" s="166"/>
      <c r="M287" s="167"/>
      <c r="N287" s="115">
        <v>32</v>
      </c>
      <c r="O287" s="111" t="s">
        <v>715</v>
      </c>
      <c r="P287" s="120">
        <v>77756546.362000003</v>
      </c>
      <c r="Q287" s="120">
        <v>0</v>
      </c>
      <c r="R287" s="120">
        <v>5355382.5968000004</v>
      </c>
      <c r="S287" s="120">
        <v>216777.38649999999</v>
      </c>
      <c r="T287" s="120">
        <v>35913464.860799998</v>
      </c>
      <c r="U287" s="114">
        <f t="shared" si="33"/>
        <v>119242171.2061</v>
      </c>
    </row>
    <row r="288" spans="1:21" ht="24.95" customHeight="1" x14ac:dyDescent="0.25">
      <c r="A288" s="167"/>
      <c r="B288" s="167"/>
      <c r="C288" s="111">
        <v>10</v>
      </c>
      <c r="D288" s="111" t="s">
        <v>340</v>
      </c>
      <c r="E288" s="120">
        <v>93016182.106399998</v>
      </c>
      <c r="F288" s="113">
        <v>0</v>
      </c>
      <c r="G288" s="120">
        <v>6406370.4752000002</v>
      </c>
      <c r="H288" s="120">
        <v>259319.70749999999</v>
      </c>
      <c r="I288" s="120">
        <v>34754225.3794</v>
      </c>
      <c r="J288" s="114">
        <f t="shared" si="32"/>
        <v>134436097.66850001</v>
      </c>
      <c r="K288" s="109"/>
      <c r="L288" s="166"/>
      <c r="M288" s="167"/>
      <c r="N288" s="115">
        <v>33</v>
      </c>
      <c r="O288" s="111" t="s">
        <v>716</v>
      </c>
      <c r="P288" s="120">
        <v>89629167.355100006</v>
      </c>
      <c r="Q288" s="120">
        <v>0</v>
      </c>
      <c r="R288" s="120">
        <v>6173094.1699000001</v>
      </c>
      <c r="S288" s="120">
        <v>249877.05300000001</v>
      </c>
      <c r="T288" s="120">
        <v>38221260.380000003</v>
      </c>
      <c r="U288" s="114">
        <f t="shared" si="33"/>
        <v>134273398.958</v>
      </c>
    </row>
    <row r="289" spans="1:21" ht="24.95" customHeight="1" x14ac:dyDescent="0.25">
      <c r="A289" s="167"/>
      <c r="B289" s="167"/>
      <c r="C289" s="111">
        <v>11</v>
      </c>
      <c r="D289" s="111" t="s">
        <v>341</v>
      </c>
      <c r="E289" s="120">
        <v>97381690.139300004</v>
      </c>
      <c r="F289" s="113">
        <v>0</v>
      </c>
      <c r="G289" s="120">
        <v>6707039.2527999999</v>
      </c>
      <c r="H289" s="120">
        <v>271490.30239999999</v>
      </c>
      <c r="I289" s="120">
        <v>34780240.344400004</v>
      </c>
      <c r="J289" s="114">
        <f t="shared" si="32"/>
        <v>139140460.03890002</v>
      </c>
      <c r="K289" s="109"/>
      <c r="L289" s="110"/>
      <c r="M289" s="168" t="s">
        <v>882</v>
      </c>
      <c r="N289" s="168"/>
      <c r="O289" s="168"/>
      <c r="P289" s="116">
        <f>SUM(P256:P288)</f>
        <v>2892255637.9922009</v>
      </c>
      <c r="Q289" s="116">
        <f t="shared" ref="Q289:U289" si="35">SUM(Q256:Q288)</f>
        <v>0</v>
      </c>
      <c r="R289" s="116">
        <f t="shared" si="35"/>
        <v>199200404.77370003</v>
      </c>
      <c r="S289" s="116">
        <f t="shared" si="35"/>
        <v>8063316.1793</v>
      </c>
      <c r="T289" s="116">
        <f t="shared" si="35"/>
        <v>1326757780.8415</v>
      </c>
      <c r="U289" s="116">
        <f t="shared" si="35"/>
        <v>4426277139.7866993</v>
      </c>
    </row>
    <row r="290" spans="1:21" ht="24.95" customHeight="1" x14ac:dyDescent="0.25">
      <c r="A290" s="167"/>
      <c r="B290" s="167"/>
      <c r="C290" s="111">
        <v>12</v>
      </c>
      <c r="D290" s="111" t="s">
        <v>342</v>
      </c>
      <c r="E290" s="120">
        <v>94550794.359200001</v>
      </c>
      <c r="F290" s="113">
        <v>0</v>
      </c>
      <c r="G290" s="120">
        <v>6512064.9297000002</v>
      </c>
      <c r="H290" s="120">
        <v>263598.05129999999</v>
      </c>
      <c r="I290" s="120">
        <v>34629585.435500003</v>
      </c>
      <c r="J290" s="114">
        <f t="shared" si="32"/>
        <v>135956042.7757</v>
      </c>
      <c r="K290" s="109"/>
      <c r="L290" s="166">
        <v>31</v>
      </c>
      <c r="M290" s="167" t="s">
        <v>68</v>
      </c>
      <c r="N290" s="115">
        <v>1</v>
      </c>
      <c r="O290" s="111" t="s">
        <v>717</v>
      </c>
      <c r="P290" s="120">
        <v>105725377.1321</v>
      </c>
      <c r="Q290" s="113">
        <v>0</v>
      </c>
      <c r="R290" s="120">
        <v>7281700.0140000004</v>
      </c>
      <c r="S290" s="120">
        <v>294751.65779999999</v>
      </c>
      <c r="T290" s="120">
        <v>35572738.491599999</v>
      </c>
      <c r="U290" s="114">
        <f t="shared" si="33"/>
        <v>148874567.29550001</v>
      </c>
    </row>
    <row r="291" spans="1:21" ht="24.95" customHeight="1" x14ac:dyDescent="0.25">
      <c r="A291" s="167"/>
      <c r="B291" s="167"/>
      <c r="C291" s="111">
        <v>13</v>
      </c>
      <c r="D291" s="111" t="s">
        <v>343</v>
      </c>
      <c r="E291" s="120">
        <v>122455647.6231</v>
      </c>
      <c r="F291" s="113">
        <v>0</v>
      </c>
      <c r="G291" s="120">
        <v>8433975.9780999999</v>
      </c>
      <c r="H291" s="120">
        <v>341393.95970000001</v>
      </c>
      <c r="I291" s="120">
        <v>46436901.236400001</v>
      </c>
      <c r="J291" s="114">
        <f t="shared" si="32"/>
        <v>177667918.79730001</v>
      </c>
      <c r="K291" s="109"/>
      <c r="L291" s="166"/>
      <c r="M291" s="167"/>
      <c r="N291" s="115">
        <v>2</v>
      </c>
      <c r="O291" s="111" t="s">
        <v>535</v>
      </c>
      <c r="P291" s="120">
        <v>106650874.9163</v>
      </c>
      <c r="Q291" s="113">
        <v>0</v>
      </c>
      <c r="R291" s="120">
        <v>7345442.4890999999</v>
      </c>
      <c r="S291" s="120">
        <v>297331.85200000001</v>
      </c>
      <c r="T291" s="120">
        <v>36412753.741400003</v>
      </c>
      <c r="U291" s="114">
        <f t="shared" si="33"/>
        <v>150706402.99879998</v>
      </c>
    </row>
    <row r="292" spans="1:21" ht="24.95" customHeight="1" x14ac:dyDescent="0.25">
      <c r="A292" s="167"/>
      <c r="B292" s="167"/>
      <c r="C292" s="111">
        <v>14</v>
      </c>
      <c r="D292" s="111" t="s">
        <v>344</v>
      </c>
      <c r="E292" s="120">
        <v>84021798.876399994</v>
      </c>
      <c r="F292" s="113">
        <v>0</v>
      </c>
      <c r="G292" s="120">
        <v>5786893.8437000001</v>
      </c>
      <c r="H292" s="120">
        <v>234244.27679999999</v>
      </c>
      <c r="I292" s="120">
        <v>33172457.533300001</v>
      </c>
      <c r="J292" s="114">
        <f t="shared" si="32"/>
        <v>123215394.5302</v>
      </c>
      <c r="K292" s="109"/>
      <c r="L292" s="166"/>
      <c r="M292" s="167"/>
      <c r="N292" s="115">
        <v>3</v>
      </c>
      <c r="O292" s="111" t="s">
        <v>718</v>
      </c>
      <c r="P292" s="120">
        <v>106186132.1566</v>
      </c>
      <c r="Q292" s="113">
        <v>0</v>
      </c>
      <c r="R292" s="120">
        <v>7313433.9265000001</v>
      </c>
      <c r="S292" s="120">
        <v>296036.19620000001</v>
      </c>
      <c r="T292" s="120">
        <v>35803684.713200003</v>
      </c>
      <c r="U292" s="114">
        <f t="shared" si="33"/>
        <v>149599286.99250001</v>
      </c>
    </row>
    <row r="293" spans="1:21" ht="24.95" customHeight="1" x14ac:dyDescent="0.25">
      <c r="A293" s="167"/>
      <c r="B293" s="167"/>
      <c r="C293" s="111">
        <v>15</v>
      </c>
      <c r="D293" s="111" t="s">
        <v>345</v>
      </c>
      <c r="E293" s="120">
        <v>92998543.509900004</v>
      </c>
      <c r="F293" s="113">
        <v>0</v>
      </c>
      <c r="G293" s="120">
        <v>6405155.6394999996</v>
      </c>
      <c r="H293" s="120">
        <v>259270.53289999999</v>
      </c>
      <c r="I293" s="120">
        <v>36931873.608400002</v>
      </c>
      <c r="J293" s="114">
        <f t="shared" si="32"/>
        <v>136594843.29070002</v>
      </c>
      <c r="K293" s="109"/>
      <c r="L293" s="166"/>
      <c r="M293" s="167"/>
      <c r="N293" s="115">
        <v>4</v>
      </c>
      <c r="O293" s="111" t="s">
        <v>719</v>
      </c>
      <c r="P293" s="120">
        <v>80615716.913499996</v>
      </c>
      <c r="Q293" s="113">
        <v>0</v>
      </c>
      <c r="R293" s="120">
        <v>5552304.3086000001</v>
      </c>
      <c r="S293" s="120">
        <v>224748.46479999999</v>
      </c>
      <c r="T293" s="120">
        <v>29075156.765500002</v>
      </c>
      <c r="U293" s="114">
        <f t="shared" si="33"/>
        <v>115467926.4524</v>
      </c>
    </row>
    <row r="294" spans="1:21" ht="24.95" customHeight="1" x14ac:dyDescent="0.25">
      <c r="A294" s="167"/>
      <c r="B294" s="167"/>
      <c r="C294" s="111">
        <v>16</v>
      </c>
      <c r="D294" s="111" t="s">
        <v>346</v>
      </c>
      <c r="E294" s="120">
        <v>105598606.14229999</v>
      </c>
      <c r="F294" s="113">
        <v>0</v>
      </c>
      <c r="G294" s="120">
        <v>7272968.8243000004</v>
      </c>
      <c r="H294" s="120">
        <v>294398.23310000001</v>
      </c>
      <c r="I294" s="120">
        <v>40956294.4943</v>
      </c>
      <c r="J294" s="114">
        <f t="shared" si="32"/>
        <v>154122267.69400001</v>
      </c>
      <c r="K294" s="109"/>
      <c r="L294" s="166"/>
      <c r="M294" s="167"/>
      <c r="N294" s="115">
        <v>5</v>
      </c>
      <c r="O294" s="111" t="s">
        <v>720</v>
      </c>
      <c r="P294" s="120">
        <v>140260345.24110001</v>
      </c>
      <c r="Q294" s="113">
        <v>0</v>
      </c>
      <c r="R294" s="120">
        <v>9660251.7352000009</v>
      </c>
      <c r="S294" s="120">
        <v>391031.65580000001</v>
      </c>
      <c r="T294" s="120">
        <v>53981261.088200003</v>
      </c>
      <c r="U294" s="114">
        <f t="shared" si="33"/>
        <v>204292889.72030002</v>
      </c>
    </row>
    <row r="295" spans="1:21" ht="24.95" customHeight="1" x14ac:dyDescent="0.25">
      <c r="A295" s="167"/>
      <c r="B295" s="167"/>
      <c r="C295" s="111">
        <v>17</v>
      </c>
      <c r="D295" s="111" t="s">
        <v>347</v>
      </c>
      <c r="E295" s="120">
        <v>87450240.291999996</v>
      </c>
      <c r="F295" s="113">
        <v>0</v>
      </c>
      <c r="G295" s="120">
        <v>6023023.3575999998</v>
      </c>
      <c r="H295" s="120">
        <v>243802.4247</v>
      </c>
      <c r="I295" s="120">
        <v>33019773.6021</v>
      </c>
      <c r="J295" s="114">
        <f t="shared" si="32"/>
        <v>126736839.67640001</v>
      </c>
      <c r="K295" s="109"/>
      <c r="L295" s="166"/>
      <c r="M295" s="167"/>
      <c r="N295" s="115">
        <v>6</v>
      </c>
      <c r="O295" s="111" t="s">
        <v>721</v>
      </c>
      <c r="P295" s="120">
        <v>121289512.9585</v>
      </c>
      <c r="Q295" s="113">
        <v>0</v>
      </c>
      <c r="R295" s="120">
        <v>8353659.9457999999</v>
      </c>
      <c r="S295" s="120">
        <v>338142.89419999998</v>
      </c>
      <c r="T295" s="120">
        <v>45098201.273199998</v>
      </c>
      <c r="U295" s="114">
        <f t="shared" si="33"/>
        <v>175079517.07170001</v>
      </c>
    </row>
    <row r="296" spans="1:21" ht="24.95" customHeight="1" x14ac:dyDescent="0.25">
      <c r="A296" s="111"/>
      <c r="B296" s="168" t="s">
        <v>866</v>
      </c>
      <c r="C296" s="168"/>
      <c r="D296" s="168"/>
      <c r="E296" s="116">
        <f>SUM(E279:E295)</f>
        <v>1698298163.3220003</v>
      </c>
      <c r="F296" s="116">
        <f t="shared" ref="F296:J296" si="36">SUM(F279:F295)</f>
        <v>0</v>
      </c>
      <c r="G296" s="116">
        <f t="shared" si="36"/>
        <v>116968112.05590002</v>
      </c>
      <c r="H296" s="116">
        <f t="shared" si="36"/>
        <v>4734683.5038000001</v>
      </c>
      <c r="I296" s="116">
        <f t="shared" si="36"/>
        <v>644028811.86919999</v>
      </c>
      <c r="J296" s="116">
        <f t="shared" si="36"/>
        <v>2464029770.7509003</v>
      </c>
      <c r="K296" s="109"/>
      <c r="L296" s="166"/>
      <c r="M296" s="167"/>
      <c r="N296" s="115">
        <v>7</v>
      </c>
      <c r="O296" s="111" t="s">
        <v>722</v>
      </c>
      <c r="P296" s="120">
        <v>106473210.5887</v>
      </c>
      <c r="Q296" s="113">
        <v>0</v>
      </c>
      <c r="R296" s="120">
        <v>7333206.0860000001</v>
      </c>
      <c r="S296" s="120">
        <v>296836.54180000001</v>
      </c>
      <c r="T296" s="120">
        <v>34893813.1228</v>
      </c>
      <c r="U296" s="114">
        <f t="shared" si="33"/>
        <v>148997066.33930001</v>
      </c>
    </row>
    <row r="297" spans="1:21" ht="24.95" customHeight="1" x14ac:dyDescent="0.25">
      <c r="A297" s="167">
        <v>15</v>
      </c>
      <c r="B297" s="167" t="s">
        <v>52</v>
      </c>
      <c r="C297" s="111">
        <v>1</v>
      </c>
      <c r="D297" s="111" t="s">
        <v>348</v>
      </c>
      <c r="E297" s="120">
        <v>139528398.38980001</v>
      </c>
      <c r="F297" s="120">
        <v>0</v>
      </c>
      <c r="G297" s="120">
        <v>9609839.8328000009</v>
      </c>
      <c r="H297" s="120">
        <v>388991.06199999998</v>
      </c>
      <c r="I297" s="120">
        <v>47553799.769299999</v>
      </c>
      <c r="J297" s="114">
        <f t="shared" si="32"/>
        <v>197081029.0539</v>
      </c>
      <c r="K297" s="109"/>
      <c r="L297" s="166"/>
      <c r="M297" s="167"/>
      <c r="N297" s="115">
        <v>8</v>
      </c>
      <c r="O297" s="111" t="s">
        <v>723</v>
      </c>
      <c r="P297" s="120">
        <v>94033020.4516</v>
      </c>
      <c r="Q297" s="113">
        <v>0</v>
      </c>
      <c r="R297" s="120">
        <v>6476403.9145999998</v>
      </c>
      <c r="S297" s="120">
        <v>262154.55</v>
      </c>
      <c r="T297" s="120">
        <v>31671000.9923</v>
      </c>
      <c r="U297" s="114">
        <f t="shared" si="33"/>
        <v>132442579.9085</v>
      </c>
    </row>
    <row r="298" spans="1:21" ht="24.95" customHeight="1" x14ac:dyDescent="0.25">
      <c r="A298" s="167"/>
      <c r="B298" s="167"/>
      <c r="C298" s="111">
        <v>2</v>
      </c>
      <c r="D298" s="111" t="s">
        <v>349</v>
      </c>
      <c r="E298" s="120">
        <v>101330056.83679999</v>
      </c>
      <c r="F298" s="120">
        <v>0</v>
      </c>
      <c r="G298" s="120">
        <v>6978977.9549000002</v>
      </c>
      <c r="H298" s="120">
        <v>282497.94939999998</v>
      </c>
      <c r="I298" s="120">
        <v>38473634.926700003</v>
      </c>
      <c r="J298" s="114">
        <f t="shared" si="32"/>
        <v>147065167.66779998</v>
      </c>
      <c r="K298" s="109"/>
      <c r="L298" s="166"/>
      <c r="M298" s="167"/>
      <c r="N298" s="115">
        <v>9</v>
      </c>
      <c r="O298" s="111" t="s">
        <v>724</v>
      </c>
      <c r="P298" s="120">
        <v>96447386.271799996</v>
      </c>
      <c r="Q298" s="113">
        <v>0</v>
      </c>
      <c r="R298" s="120">
        <v>6642690.2698999997</v>
      </c>
      <c r="S298" s="120">
        <v>268885.5577</v>
      </c>
      <c r="T298" s="120">
        <v>33063707.4351</v>
      </c>
      <c r="U298" s="114">
        <f t="shared" si="33"/>
        <v>136422669.53449997</v>
      </c>
    </row>
    <row r="299" spans="1:21" ht="24.95" customHeight="1" x14ac:dyDescent="0.25">
      <c r="A299" s="167"/>
      <c r="B299" s="167"/>
      <c r="C299" s="111">
        <v>3</v>
      </c>
      <c r="D299" s="111" t="s">
        <v>350</v>
      </c>
      <c r="E299" s="120">
        <v>101986475.90369999</v>
      </c>
      <c r="F299" s="120">
        <v>0</v>
      </c>
      <c r="G299" s="120">
        <v>7024187.9779000003</v>
      </c>
      <c r="H299" s="120">
        <v>284327.97930000001</v>
      </c>
      <c r="I299" s="120">
        <v>37719635.731299996</v>
      </c>
      <c r="J299" s="114">
        <f t="shared" si="32"/>
        <v>147014627.59219998</v>
      </c>
      <c r="K299" s="109"/>
      <c r="L299" s="166"/>
      <c r="M299" s="167"/>
      <c r="N299" s="115">
        <v>10</v>
      </c>
      <c r="O299" s="111" t="s">
        <v>725</v>
      </c>
      <c r="P299" s="120">
        <v>91494323.330500007</v>
      </c>
      <c r="Q299" s="113">
        <v>0</v>
      </c>
      <c r="R299" s="120">
        <v>6301554.4001000002</v>
      </c>
      <c r="S299" s="120">
        <v>255076.9192</v>
      </c>
      <c r="T299" s="120">
        <v>30575401.392499998</v>
      </c>
      <c r="U299" s="114">
        <f t="shared" si="33"/>
        <v>128626356.0423</v>
      </c>
    </row>
    <row r="300" spans="1:21" ht="24.95" customHeight="1" x14ac:dyDescent="0.25">
      <c r="A300" s="167"/>
      <c r="B300" s="167"/>
      <c r="C300" s="111">
        <v>4</v>
      </c>
      <c r="D300" s="111" t="s">
        <v>351</v>
      </c>
      <c r="E300" s="120">
        <v>111128027.3909</v>
      </c>
      <c r="F300" s="120">
        <v>0</v>
      </c>
      <c r="G300" s="120">
        <v>7653800.6348000001</v>
      </c>
      <c r="H300" s="120">
        <v>309813.70020000002</v>
      </c>
      <c r="I300" s="120">
        <v>38085294.543399997</v>
      </c>
      <c r="J300" s="114">
        <f t="shared" si="32"/>
        <v>157176936.26930001</v>
      </c>
      <c r="K300" s="109"/>
      <c r="L300" s="166"/>
      <c r="M300" s="167"/>
      <c r="N300" s="115">
        <v>11</v>
      </c>
      <c r="O300" s="111" t="s">
        <v>726</v>
      </c>
      <c r="P300" s="120">
        <v>126411273.7958</v>
      </c>
      <c r="Q300" s="113">
        <v>0</v>
      </c>
      <c r="R300" s="120">
        <v>8706414.6671999991</v>
      </c>
      <c r="S300" s="120">
        <v>352421.84539999999</v>
      </c>
      <c r="T300" s="120">
        <v>44244200.2623</v>
      </c>
      <c r="U300" s="114">
        <f t="shared" si="33"/>
        <v>179714310.57069999</v>
      </c>
    </row>
    <row r="301" spans="1:21" ht="24.95" customHeight="1" x14ac:dyDescent="0.25">
      <c r="A301" s="167"/>
      <c r="B301" s="167"/>
      <c r="C301" s="111">
        <v>5</v>
      </c>
      <c r="D301" s="111" t="s">
        <v>352</v>
      </c>
      <c r="E301" s="120">
        <v>108087215.3863</v>
      </c>
      <c r="F301" s="120">
        <v>0</v>
      </c>
      <c r="G301" s="120">
        <v>7444368.6003999999</v>
      </c>
      <c r="H301" s="120">
        <v>301336.22389999998</v>
      </c>
      <c r="I301" s="120">
        <v>40179318.065899998</v>
      </c>
      <c r="J301" s="114">
        <f t="shared" si="32"/>
        <v>156012238.27649999</v>
      </c>
      <c r="K301" s="109"/>
      <c r="L301" s="166"/>
      <c r="M301" s="167"/>
      <c r="N301" s="115">
        <v>12</v>
      </c>
      <c r="O301" s="111" t="s">
        <v>727</v>
      </c>
      <c r="P301" s="120">
        <v>85106685.299899995</v>
      </c>
      <c r="Q301" s="113">
        <v>0</v>
      </c>
      <c r="R301" s="120">
        <v>5861614.0073999995</v>
      </c>
      <c r="S301" s="120">
        <v>237268.83040000001</v>
      </c>
      <c r="T301" s="120">
        <v>29930896.9384</v>
      </c>
      <c r="U301" s="114">
        <f t="shared" si="33"/>
        <v>121136465.07610001</v>
      </c>
    </row>
    <row r="302" spans="1:21" ht="24.95" customHeight="1" x14ac:dyDescent="0.25">
      <c r="A302" s="167"/>
      <c r="B302" s="167"/>
      <c r="C302" s="111">
        <v>6</v>
      </c>
      <c r="D302" s="111" t="s">
        <v>52</v>
      </c>
      <c r="E302" s="120">
        <v>117693247.3414</v>
      </c>
      <c r="F302" s="120">
        <v>0</v>
      </c>
      <c r="G302" s="120">
        <v>8105971.7549000001</v>
      </c>
      <c r="H302" s="120">
        <v>328116.86940000003</v>
      </c>
      <c r="I302" s="120">
        <v>42491896.280599996</v>
      </c>
      <c r="J302" s="114">
        <f t="shared" si="32"/>
        <v>168619232.24629998</v>
      </c>
      <c r="K302" s="109"/>
      <c r="L302" s="166"/>
      <c r="M302" s="167"/>
      <c r="N302" s="115">
        <v>13</v>
      </c>
      <c r="O302" s="111" t="s">
        <v>728</v>
      </c>
      <c r="P302" s="120">
        <v>113619071.7247</v>
      </c>
      <c r="Q302" s="113">
        <v>0</v>
      </c>
      <c r="R302" s="120">
        <v>7825368.1244999999</v>
      </c>
      <c r="S302" s="120">
        <v>316758.47989999998</v>
      </c>
      <c r="T302" s="120">
        <v>36762470.235100001</v>
      </c>
      <c r="U302" s="114">
        <f t="shared" si="33"/>
        <v>158523668.56420001</v>
      </c>
    </row>
    <row r="303" spans="1:21" ht="24.95" customHeight="1" x14ac:dyDescent="0.25">
      <c r="A303" s="167"/>
      <c r="B303" s="167"/>
      <c r="C303" s="111">
        <v>7</v>
      </c>
      <c r="D303" s="111" t="s">
        <v>353</v>
      </c>
      <c r="E303" s="120">
        <v>92282381.623699993</v>
      </c>
      <c r="F303" s="120">
        <v>0</v>
      </c>
      <c r="G303" s="120">
        <v>6355830.9062999999</v>
      </c>
      <c r="H303" s="120">
        <v>257273.946</v>
      </c>
      <c r="I303" s="120">
        <v>33926885.717799999</v>
      </c>
      <c r="J303" s="114">
        <f t="shared" si="32"/>
        <v>132822372.19379997</v>
      </c>
      <c r="K303" s="109"/>
      <c r="L303" s="166"/>
      <c r="M303" s="167"/>
      <c r="N303" s="115">
        <v>14</v>
      </c>
      <c r="O303" s="111" t="s">
        <v>729</v>
      </c>
      <c r="P303" s="120">
        <v>113454740.9735</v>
      </c>
      <c r="Q303" s="113">
        <v>0</v>
      </c>
      <c r="R303" s="120">
        <v>7814050.0543999998</v>
      </c>
      <c r="S303" s="120">
        <v>316300.34240000002</v>
      </c>
      <c r="T303" s="120">
        <v>37142477.1338</v>
      </c>
      <c r="U303" s="114">
        <f t="shared" si="33"/>
        <v>158727568.50409999</v>
      </c>
    </row>
    <row r="304" spans="1:21" ht="24.95" customHeight="1" x14ac:dyDescent="0.25">
      <c r="A304" s="167"/>
      <c r="B304" s="167"/>
      <c r="C304" s="111">
        <v>8</v>
      </c>
      <c r="D304" s="111" t="s">
        <v>354</v>
      </c>
      <c r="E304" s="120">
        <v>98989852.842099994</v>
      </c>
      <c r="F304" s="120">
        <v>0</v>
      </c>
      <c r="G304" s="120">
        <v>6817799.4003999997</v>
      </c>
      <c r="H304" s="120">
        <v>275973.6973</v>
      </c>
      <c r="I304" s="120">
        <v>37223539.768600002</v>
      </c>
      <c r="J304" s="114">
        <f t="shared" si="32"/>
        <v>143307165.70840001</v>
      </c>
      <c r="K304" s="109"/>
      <c r="L304" s="166"/>
      <c r="M304" s="167"/>
      <c r="N304" s="115">
        <v>15</v>
      </c>
      <c r="O304" s="111" t="s">
        <v>730</v>
      </c>
      <c r="P304" s="120">
        <v>89660589.400800005</v>
      </c>
      <c r="Q304" s="113">
        <v>0</v>
      </c>
      <c r="R304" s="120">
        <v>6175258.3229999999</v>
      </c>
      <c r="S304" s="120">
        <v>249964.6545</v>
      </c>
      <c r="T304" s="120">
        <v>32405289.684999999</v>
      </c>
      <c r="U304" s="114">
        <f t="shared" si="33"/>
        <v>128491102.0633</v>
      </c>
    </row>
    <row r="305" spans="1:21" ht="24.95" customHeight="1" x14ac:dyDescent="0.25">
      <c r="A305" s="167"/>
      <c r="B305" s="167"/>
      <c r="C305" s="111">
        <v>9</v>
      </c>
      <c r="D305" s="111" t="s">
        <v>355</v>
      </c>
      <c r="E305" s="120">
        <v>90247319.404899999</v>
      </c>
      <c r="F305" s="120">
        <v>0</v>
      </c>
      <c r="G305" s="120">
        <v>6215668.6009999998</v>
      </c>
      <c r="H305" s="120">
        <v>251600.39840000001</v>
      </c>
      <c r="I305" s="120">
        <v>33084841.445700001</v>
      </c>
      <c r="J305" s="114">
        <f t="shared" si="32"/>
        <v>129799429.84999999</v>
      </c>
      <c r="K305" s="109"/>
      <c r="L305" s="166"/>
      <c r="M305" s="167"/>
      <c r="N305" s="115">
        <v>16</v>
      </c>
      <c r="O305" s="111" t="s">
        <v>731</v>
      </c>
      <c r="P305" s="120">
        <v>114243875.7272</v>
      </c>
      <c r="Q305" s="113">
        <v>0</v>
      </c>
      <c r="R305" s="120">
        <v>7868400.7004000004</v>
      </c>
      <c r="S305" s="120">
        <v>318500.37030000001</v>
      </c>
      <c r="T305" s="120">
        <v>37945969.981399998</v>
      </c>
      <c r="U305" s="114">
        <f t="shared" si="33"/>
        <v>160376746.77929997</v>
      </c>
    </row>
    <row r="306" spans="1:21" ht="24.95" customHeight="1" x14ac:dyDescent="0.25">
      <c r="A306" s="167"/>
      <c r="B306" s="167"/>
      <c r="C306" s="111">
        <v>10</v>
      </c>
      <c r="D306" s="111" t="s">
        <v>356</v>
      </c>
      <c r="E306" s="120">
        <v>85588157.711300001</v>
      </c>
      <c r="F306" s="120">
        <v>0</v>
      </c>
      <c r="G306" s="120">
        <v>5894774.8033999996</v>
      </c>
      <c r="H306" s="120">
        <v>238611.1268</v>
      </c>
      <c r="I306" s="120">
        <v>34051163.336199999</v>
      </c>
      <c r="J306" s="114">
        <f t="shared" si="32"/>
        <v>125772706.9777</v>
      </c>
      <c r="K306" s="109"/>
      <c r="L306" s="166"/>
      <c r="M306" s="167"/>
      <c r="N306" s="115">
        <v>17</v>
      </c>
      <c r="O306" s="111" t="s">
        <v>732</v>
      </c>
      <c r="P306" s="120">
        <v>121384626.52429999</v>
      </c>
      <c r="Q306" s="113">
        <v>0</v>
      </c>
      <c r="R306" s="120">
        <v>8360210.7708999999</v>
      </c>
      <c r="S306" s="120">
        <v>338408.0612</v>
      </c>
      <c r="T306" s="120">
        <v>34590619.212800004</v>
      </c>
      <c r="U306" s="114">
        <f t="shared" si="33"/>
        <v>164673864.56919998</v>
      </c>
    </row>
    <row r="307" spans="1:21" ht="24.95" customHeight="1" x14ac:dyDescent="0.25">
      <c r="A307" s="167"/>
      <c r="B307" s="167"/>
      <c r="C307" s="111">
        <v>11</v>
      </c>
      <c r="D307" s="111" t="s">
        <v>357</v>
      </c>
      <c r="E307" s="120">
        <v>116813954.81380001</v>
      </c>
      <c r="F307" s="120">
        <v>0</v>
      </c>
      <c r="G307" s="120">
        <v>8045411.6075999998</v>
      </c>
      <c r="H307" s="120">
        <v>325665.49080000003</v>
      </c>
      <c r="I307" s="120">
        <v>41567821.533799998</v>
      </c>
      <c r="J307" s="114">
        <f t="shared" si="32"/>
        <v>166752853.44600001</v>
      </c>
      <c r="K307" s="109"/>
      <c r="L307" s="110"/>
      <c r="M307" s="168" t="s">
        <v>883</v>
      </c>
      <c r="N307" s="168"/>
      <c r="O307" s="168"/>
      <c r="P307" s="116">
        <f>SUM(P290:P306)</f>
        <v>1813056763.4069002</v>
      </c>
      <c r="Q307" s="113">
        <v>0</v>
      </c>
      <c r="R307" s="116">
        <f t="shared" ref="R307:U307" si="37">SUM(R290:R306)</f>
        <v>124871963.7376</v>
      </c>
      <c r="S307" s="116">
        <f t="shared" si="37"/>
        <v>5054618.8735999996</v>
      </c>
      <c r="T307" s="116">
        <f t="shared" si="37"/>
        <v>619169642.46460009</v>
      </c>
      <c r="U307" s="116">
        <f t="shared" si="37"/>
        <v>2562152988.4826999</v>
      </c>
    </row>
    <row r="308" spans="1:21" ht="24.95" customHeight="1" x14ac:dyDescent="0.25">
      <c r="A308" s="111"/>
      <c r="B308" s="168" t="s">
        <v>867</v>
      </c>
      <c r="C308" s="168"/>
      <c r="D308" s="168"/>
      <c r="E308" s="116">
        <f>SUM(E297:E307)</f>
        <v>1163675087.6447001</v>
      </c>
      <c r="F308" s="116">
        <f t="shared" ref="F308:J308" si="38">SUM(F297:F307)</f>
        <v>0</v>
      </c>
      <c r="G308" s="116">
        <f t="shared" si="38"/>
        <v>80146632.074400008</v>
      </c>
      <c r="H308" s="116">
        <f t="shared" si="38"/>
        <v>3244208.4435000001</v>
      </c>
      <c r="I308" s="116">
        <f t="shared" si="38"/>
        <v>424357831.11930001</v>
      </c>
      <c r="J308" s="116">
        <f t="shared" si="38"/>
        <v>1671423759.2818999</v>
      </c>
      <c r="K308" s="109"/>
      <c r="L308" s="166">
        <v>32</v>
      </c>
      <c r="M308" s="167" t="s">
        <v>69</v>
      </c>
      <c r="N308" s="115">
        <v>1</v>
      </c>
      <c r="O308" s="111" t="s">
        <v>733</v>
      </c>
      <c r="P308" s="120">
        <v>80764059.119900003</v>
      </c>
      <c r="Q308" s="113">
        <v>0</v>
      </c>
      <c r="R308" s="120">
        <v>5562521.1880999999</v>
      </c>
      <c r="S308" s="120">
        <v>225162.02789999999</v>
      </c>
      <c r="T308" s="120">
        <v>43655609.811099999</v>
      </c>
      <c r="U308" s="114">
        <f t="shared" si="33"/>
        <v>130207352.14699998</v>
      </c>
    </row>
    <row r="309" spans="1:21" ht="24.95" customHeight="1" x14ac:dyDescent="0.25">
      <c r="A309" s="167">
        <v>16</v>
      </c>
      <c r="B309" s="167" t="s">
        <v>53</v>
      </c>
      <c r="C309" s="111">
        <v>1</v>
      </c>
      <c r="D309" s="111" t="s">
        <v>358</v>
      </c>
      <c r="E309" s="120">
        <v>91313021.682799995</v>
      </c>
      <c r="F309" s="113">
        <v>0</v>
      </c>
      <c r="G309" s="120">
        <v>6289067.4812000003</v>
      </c>
      <c r="H309" s="120">
        <v>254571.46849999999</v>
      </c>
      <c r="I309" s="120">
        <v>37337239.621299997</v>
      </c>
      <c r="J309" s="114">
        <f t="shared" si="32"/>
        <v>135193900.25379997</v>
      </c>
      <c r="K309" s="109"/>
      <c r="L309" s="166"/>
      <c r="M309" s="167"/>
      <c r="N309" s="115">
        <v>2</v>
      </c>
      <c r="O309" s="111" t="s">
        <v>734</v>
      </c>
      <c r="P309" s="120">
        <v>100908419.529</v>
      </c>
      <c r="Q309" s="113">
        <v>0</v>
      </c>
      <c r="R309" s="120">
        <v>6949938.2251000004</v>
      </c>
      <c r="S309" s="120">
        <v>281322.46720000001</v>
      </c>
      <c r="T309" s="120">
        <v>49646877.997699998</v>
      </c>
      <c r="U309" s="114">
        <f t="shared" si="33"/>
        <v>157786558.21899998</v>
      </c>
    </row>
    <row r="310" spans="1:21" ht="24.95" customHeight="1" x14ac:dyDescent="0.25">
      <c r="A310" s="167"/>
      <c r="B310" s="167"/>
      <c r="C310" s="111">
        <v>2</v>
      </c>
      <c r="D310" s="111" t="s">
        <v>359</v>
      </c>
      <c r="E310" s="120">
        <v>85930156.163399994</v>
      </c>
      <c r="F310" s="113">
        <v>0</v>
      </c>
      <c r="G310" s="120">
        <v>5918329.5089999996</v>
      </c>
      <c r="H310" s="120">
        <v>239564.5839</v>
      </c>
      <c r="I310" s="120">
        <v>35543728.800800003</v>
      </c>
      <c r="J310" s="114">
        <f t="shared" si="32"/>
        <v>127631779.0571</v>
      </c>
      <c r="K310" s="109"/>
      <c r="L310" s="166"/>
      <c r="M310" s="167"/>
      <c r="N310" s="115">
        <v>3</v>
      </c>
      <c r="O310" s="111" t="s">
        <v>735</v>
      </c>
      <c r="P310" s="120">
        <v>92957820.693100005</v>
      </c>
      <c r="Q310" s="113">
        <v>0</v>
      </c>
      <c r="R310" s="120">
        <v>6402350.9075999996</v>
      </c>
      <c r="S310" s="120">
        <v>259157.0018</v>
      </c>
      <c r="T310" s="120">
        <v>42877262.347499996</v>
      </c>
      <c r="U310" s="114">
        <f t="shared" si="33"/>
        <v>142496590.94999999</v>
      </c>
    </row>
    <row r="311" spans="1:21" ht="24.95" customHeight="1" x14ac:dyDescent="0.25">
      <c r="A311" s="167"/>
      <c r="B311" s="167"/>
      <c r="C311" s="111">
        <v>3</v>
      </c>
      <c r="D311" s="111" t="s">
        <v>360</v>
      </c>
      <c r="E311" s="120">
        <v>78943138.884599999</v>
      </c>
      <c r="F311" s="113">
        <v>0</v>
      </c>
      <c r="G311" s="120">
        <v>5437107.6377999997</v>
      </c>
      <c r="H311" s="120">
        <v>220085.4865</v>
      </c>
      <c r="I311" s="120">
        <v>32647226.942000002</v>
      </c>
      <c r="J311" s="114">
        <f t="shared" si="32"/>
        <v>117247558.95089999</v>
      </c>
      <c r="K311" s="109"/>
      <c r="L311" s="166"/>
      <c r="M311" s="167"/>
      <c r="N311" s="115">
        <v>4</v>
      </c>
      <c r="O311" s="111" t="s">
        <v>736</v>
      </c>
      <c r="P311" s="120">
        <v>99230611.075000003</v>
      </c>
      <c r="Q311" s="113">
        <v>0</v>
      </c>
      <c r="R311" s="120">
        <v>6834381.3154999996</v>
      </c>
      <c r="S311" s="120">
        <v>276644.9069</v>
      </c>
      <c r="T311" s="120">
        <v>46863059.343900003</v>
      </c>
      <c r="U311" s="114">
        <f t="shared" si="33"/>
        <v>153204696.64130002</v>
      </c>
    </row>
    <row r="312" spans="1:21" ht="24.95" customHeight="1" x14ac:dyDescent="0.25">
      <c r="A312" s="167"/>
      <c r="B312" s="167"/>
      <c r="C312" s="111">
        <v>4</v>
      </c>
      <c r="D312" s="111" t="s">
        <v>361</v>
      </c>
      <c r="E312" s="120">
        <v>83962117.981600001</v>
      </c>
      <c r="F312" s="113">
        <v>0</v>
      </c>
      <c r="G312" s="120">
        <v>5782783.3985000001</v>
      </c>
      <c r="H312" s="120">
        <v>234077.89249999999</v>
      </c>
      <c r="I312" s="120">
        <v>35159011.671700001</v>
      </c>
      <c r="J312" s="114">
        <f t="shared" si="32"/>
        <v>125137990.9443</v>
      </c>
      <c r="K312" s="109"/>
      <c r="L312" s="166"/>
      <c r="M312" s="167"/>
      <c r="N312" s="115">
        <v>5</v>
      </c>
      <c r="O312" s="111" t="s">
        <v>737</v>
      </c>
      <c r="P312" s="120">
        <v>92110832.759000003</v>
      </c>
      <c r="Q312" s="113">
        <v>0</v>
      </c>
      <c r="R312" s="120">
        <v>6344015.6978000002</v>
      </c>
      <c r="S312" s="120">
        <v>256795.6851</v>
      </c>
      <c r="T312" s="120">
        <v>47521839.419399999</v>
      </c>
      <c r="U312" s="114">
        <f t="shared" si="33"/>
        <v>146233483.56130001</v>
      </c>
    </row>
    <row r="313" spans="1:21" ht="24.95" customHeight="1" x14ac:dyDescent="0.25">
      <c r="A313" s="167"/>
      <c r="B313" s="167"/>
      <c r="C313" s="111">
        <v>5</v>
      </c>
      <c r="D313" s="111" t="s">
        <v>362</v>
      </c>
      <c r="E313" s="120">
        <v>90033108.850899994</v>
      </c>
      <c r="F313" s="113">
        <v>0</v>
      </c>
      <c r="G313" s="120">
        <v>6200915.1233000001</v>
      </c>
      <c r="H313" s="120">
        <v>251003.201</v>
      </c>
      <c r="I313" s="120">
        <v>34638205.115400001</v>
      </c>
      <c r="J313" s="114">
        <f t="shared" si="32"/>
        <v>131123232.2906</v>
      </c>
      <c r="K313" s="109"/>
      <c r="L313" s="166"/>
      <c r="M313" s="167"/>
      <c r="N313" s="115">
        <v>6</v>
      </c>
      <c r="O313" s="111" t="s">
        <v>738</v>
      </c>
      <c r="P313" s="120">
        <v>92095441.192900002</v>
      </c>
      <c r="Q313" s="113">
        <v>0</v>
      </c>
      <c r="R313" s="120">
        <v>6342955.6233999999</v>
      </c>
      <c r="S313" s="120">
        <v>256752.77499999999</v>
      </c>
      <c r="T313" s="120">
        <v>47178209.992700003</v>
      </c>
      <c r="U313" s="114">
        <f t="shared" si="33"/>
        <v>145873359.58400002</v>
      </c>
    </row>
    <row r="314" spans="1:21" ht="24.95" customHeight="1" x14ac:dyDescent="0.25">
      <c r="A314" s="167"/>
      <c r="B314" s="167"/>
      <c r="C314" s="111">
        <v>6</v>
      </c>
      <c r="D314" s="111" t="s">
        <v>363</v>
      </c>
      <c r="E314" s="120">
        <v>90334582.305399999</v>
      </c>
      <c r="F314" s="113">
        <v>0</v>
      </c>
      <c r="G314" s="120">
        <v>6221678.7215999998</v>
      </c>
      <c r="H314" s="120">
        <v>251843.67850000001</v>
      </c>
      <c r="I314" s="120">
        <v>34744946.183700003</v>
      </c>
      <c r="J314" s="114">
        <f t="shared" si="32"/>
        <v>131553050.8892</v>
      </c>
      <c r="K314" s="109"/>
      <c r="L314" s="166"/>
      <c r="M314" s="167"/>
      <c r="N314" s="115">
        <v>7</v>
      </c>
      <c r="O314" s="111" t="s">
        <v>739</v>
      </c>
      <c r="P314" s="120">
        <v>99810384.895999998</v>
      </c>
      <c r="Q314" s="113">
        <v>0</v>
      </c>
      <c r="R314" s="120">
        <v>6874312.4952999996</v>
      </c>
      <c r="S314" s="120">
        <v>278261.25770000002</v>
      </c>
      <c r="T314" s="120">
        <v>49672095.846799999</v>
      </c>
      <c r="U314" s="114">
        <f t="shared" si="33"/>
        <v>156635054.49579999</v>
      </c>
    </row>
    <row r="315" spans="1:21" ht="24.95" customHeight="1" x14ac:dyDescent="0.25">
      <c r="A315" s="167"/>
      <c r="B315" s="167"/>
      <c r="C315" s="111">
        <v>7</v>
      </c>
      <c r="D315" s="111" t="s">
        <v>364</v>
      </c>
      <c r="E315" s="120">
        <v>80854215.599000007</v>
      </c>
      <c r="F315" s="113">
        <v>0</v>
      </c>
      <c r="G315" s="120">
        <v>5568730.6002000002</v>
      </c>
      <c r="H315" s="120">
        <v>225413.375</v>
      </c>
      <c r="I315" s="120">
        <v>31909025.1347</v>
      </c>
      <c r="J315" s="114">
        <f t="shared" si="32"/>
        <v>118557384.7089</v>
      </c>
      <c r="K315" s="109"/>
      <c r="L315" s="166"/>
      <c r="M315" s="167"/>
      <c r="N315" s="115">
        <v>8</v>
      </c>
      <c r="O315" s="111" t="s">
        <v>740</v>
      </c>
      <c r="P315" s="120">
        <v>96697382.698300004</v>
      </c>
      <c r="Q315" s="113">
        <v>0</v>
      </c>
      <c r="R315" s="120">
        <v>6659908.4538000003</v>
      </c>
      <c r="S315" s="120">
        <v>269582.52240000002</v>
      </c>
      <c r="T315" s="120">
        <v>45404699.535300002</v>
      </c>
      <c r="U315" s="114">
        <f t="shared" si="33"/>
        <v>149031573.2098</v>
      </c>
    </row>
    <row r="316" spans="1:21" ht="24.95" customHeight="1" x14ac:dyDescent="0.25">
      <c r="A316" s="167"/>
      <c r="B316" s="167"/>
      <c r="C316" s="111">
        <v>8</v>
      </c>
      <c r="D316" s="111" t="s">
        <v>365</v>
      </c>
      <c r="E316" s="120">
        <v>85641359.997999996</v>
      </c>
      <c r="F316" s="113">
        <v>0</v>
      </c>
      <c r="G316" s="120">
        <v>5898439.0427999999</v>
      </c>
      <c r="H316" s="120">
        <v>238759.44940000001</v>
      </c>
      <c r="I316" s="120">
        <v>33979497.505000003</v>
      </c>
      <c r="J316" s="114">
        <f t="shared" si="32"/>
        <v>125758055.99519998</v>
      </c>
      <c r="K316" s="109"/>
      <c r="L316" s="166"/>
      <c r="M316" s="167"/>
      <c r="N316" s="115">
        <v>9</v>
      </c>
      <c r="O316" s="111" t="s">
        <v>741</v>
      </c>
      <c r="P316" s="120">
        <v>92232547.405900002</v>
      </c>
      <c r="Q316" s="113">
        <v>0</v>
      </c>
      <c r="R316" s="120">
        <v>6352398.6382999998</v>
      </c>
      <c r="S316" s="120">
        <v>257135.01319999999</v>
      </c>
      <c r="T316" s="120">
        <v>46203047.362000003</v>
      </c>
      <c r="U316" s="114">
        <f t="shared" si="33"/>
        <v>145045128.41940001</v>
      </c>
    </row>
    <row r="317" spans="1:21" ht="24.95" customHeight="1" x14ac:dyDescent="0.25">
      <c r="A317" s="167"/>
      <c r="B317" s="167"/>
      <c r="C317" s="111">
        <v>9</v>
      </c>
      <c r="D317" s="111" t="s">
        <v>366</v>
      </c>
      <c r="E317" s="120">
        <v>96353456.439199999</v>
      </c>
      <c r="F317" s="113">
        <v>0</v>
      </c>
      <c r="G317" s="120">
        <v>6636220.9730000002</v>
      </c>
      <c r="H317" s="120">
        <v>268623.69079999998</v>
      </c>
      <c r="I317" s="120">
        <v>37560721.939300001</v>
      </c>
      <c r="J317" s="114">
        <f t="shared" si="32"/>
        <v>140819023.04229999</v>
      </c>
      <c r="K317" s="109"/>
      <c r="L317" s="166"/>
      <c r="M317" s="167"/>
      <c r="N317" s="115">
        <v>10</v>
      </c>
      <c r="O317" s="111" t="s">
        <v>742</v>
      </c>
      <c r="P317" s="120">
        <v>108157506.3734</v>
      </c>
      <c r="Q317" s="113">
        <v>0</v>
      </c>
      <c r="R317" s="120">
        <v>7449209.8021999998</v>
      </c>
      <c r="S317" s="120">
        <v>301532.18810000003</v>
      </c>
      <c r="T317" s="120">
        <v>49648979.485100001</v>
      </c>
      <c r="U317" s="114">
        <f t="shared" si="33"/>
        <v>165557227.8488</v>
      </c>
    </row>
    <row r="318" spans="1:21" ht="24.95" customHeight="1" x14ac:dyDescent="0.25">
      <c r="A318" s="167"/>
      <c r="B318" s="167"/>
      <c r="C318" s="111">
        <v>10</v>
      </c>
      <c r="D318" s="111" t="s">
        <v>367</v>
      </c>
      <c r="E318" s="120">
        <v>85162970.241300002</v>
      </c>
      <c r="F318" s="113">
        <v>0</v>
      </c>
      <c r="G318" s="120">
        <v>5865490.5607000003</v>
      </c>
      <c r="H318" s="120">
        <v>237425.74720000001</v>
      </c>
      <c r="I318" s="120">
        <v>35077488.452600002</v>
      </c>
      <c r="J318" s="114">
        <f t="shared" si="32"/>
        <v>126343375.0018</v>
      </c>
      <c r="K318" s="109"/>
      <c r="L318" s="166"/>
      <c r="M318" s="167"/>
      <c r="N318" s="115">
        <v>11</v>
      </c>
      <c r="O318" s="111" t="s">
        <v>743</v>
      </c>
      <c r="P318" s="120">
        <v>96325106.682400003</v>
      </c>
      <c r="Q318" s="113">
        <v>0</v>
      </c>
      <c r="R318" s="120">
        <v>6634268.4197000004</v>
      </c>
      <c r="S318" s="120">
        <v>268544.65460000001</v>
      </c>
      <c r="T318" s="120">
        <v>48154314.669600002</v>
      </c>
      <c r="U318" s="114">
        <f t="shared" si="33"/>
        <v>151382234.42629999</v>
      </c>
    </row>
    <row r="319" spans="1:21" ht="24.95" customHeight="1" x14ac:dyDescent="0.25">
      <c r="A319" s="167"/>
      <c r="B319" s="167"/>
      <c r="C319" s="111">
        <v>11</v>
      </c>
      <c r="D319" s="111" t="s">
        <v>368</v>
      </c>
      <c r="E319" s="120">
        <v>105044949.54520001</v>
      </c>
      <c r="F319" s="113">
        <v>0</v>
      </c>
      <c r="G319" s="120">
        <v>7234836.4348999998</v>
      </c>
      <c r="H319" s="120">
        <v>292854.69449999998</v>
      </c>
      <c r="I319" s="120">
        <v>40373744.021799996</v>
      </c>
      <c r="J319" s="114">
        <f t="shared" si="32"/>
        <v>152946384.69639999</v>
      </c>
      <c r="K319" s="109"/>
      <c r="L319" s="166"/>
      <c r="M319" s="167"/>
      <c r="N319" s="115">
        <v>12</v>
      </c>
      <c r="O319" s="111" t="s">
        <v>744</v>
      </c>
      <c r="P319" s="120">
        <v>92191390.310399994</v>
      </c>
      <c r="Q319" s="113">
        <v>0</v>
      </c>
      <c r="R319" s="120">
        <v>6349563.9961000001</v>
      </c>
      <c r="S319" s="120">
        <v>257020.2714</v>
      </c>
      <c r="T319" s="120">
        <v>45320784.968500003</v>
      </c>
      <c r="U319" s="114">
        <f t="shared" si="33"/>
        <v>144118759.54640001</v>
      </c>
    </row>
    <row r="320" spans="1:21" ht="24.95" customHeight="1" x14ac:dyDescent="0.25">
      <c r="A320" s="167"/>
      <c r="B320" s="167"/>
      <c r="C320" s="111">
        <v>12</v>
      </c>
      <c r="D320" s="111" t="s">
        <v>369</v>
      </c>
      <c r="E320" s="120">
        <v>89214190.6461</v>
      </c>
      <c r="F320" s="113">
        <v>0</v>
      </c>
      <c r="G320" s="120">
        <v>6144513.1802000003</v>
      </c>
      <c r="H320" s="120">
        <v>248720.13990000001</v>
      </c>
      <c r="I320" s="120">
        <v>34748786.833099999</v>
      </c>
      <c r="J320" s="114">
        <f t="shared" si="32"/>
        <v>130356210.79929999</v>
      </c>
      <c r="K320" s="109"/>
      <c r="L320" s="166"/>
      <c r="M320" s="167"/>
      <c r="N320" s="115">
        <v>13</v>
      </c>
      <c r="O320" s="111" t="s">
        <v>745</v>
      </c>
      <c r="P320" s="120">
        <v>109447204.4338</v>
      </c>
      <c r="Q320" s="113">
        <v>0</v>
      </c>
      <c r="R320" s="120">
        <v>7538036.1052000001</v>
      </c>
      <c r="S320" s="120">
        <v>305127.73580000002</v>
      </c>
      <c r="T320" s="120">
        <v>52892734.024899997</v>
      </c>
      <c r="U320" s="114">
        <f t="shared" si="33"/>
        <v>170183102.29969999</v>
      </c>
    </row>
    <row r="321" spans="1:21" ht="24.95" customHeight="1" x14ac:dyDescent="0.25">
      <c r="A321" s="167"/>
      <c r="B321" s="167"/>
      <c r="C321" s="111">
        <v>13</v>
      </c>
      <c r="D321" s="111" t="s">
        <v>370</v>
      </c>
      <c r="E321" s="120">
        <v>80593789.946099997</v>
      </c>
      <c r="F321" s="113">
        <v>0</v>
      </c>
      <c r="G321" s="120">
        <v>5550794.1167000001</v>
      </c>
      <c r="H321" s="120">
        <v>224687.33470000001</v>
      </c>
      <c r="I321" s="120">
        <v>33674709.3631</v>
      </c>
      <c r="J321" s="114">
        <f t="shared" si="32"/>
        <v>120043980.7606</v>
      </c>
      <c r="K321" s="109"/>
      <c r="L321" s="166"/>
      <c r="M321" s="167"/>
      <c r="N321" s="115">
        <v>14</v>
      </c>
      <c r="O321" s="111" t="s">
        <v>746</v>
      </c>
      <c r="P321" s="120">
        <v>134029972.2367</v>
      </c>
      <c r="Q321" s="113">
        <v>0</v>
      </c>
      <c r="R321" s="120">
        <v>9231142.7698999997</v>
      </c>
      <c r="S321" s="120">
        <v>373662.00599999999</v>
      </c>
      <c r="T321" s="120">
        <v>65253248.274400003</v>
      </c>
      <c r="U321" s="114">
        <f t="shared" si="33"/>
        <v>208888025.287</v>
      </c>
    </row>
    <row r="322" spans="1:21" ht="24.95" customHeight="1" x14ac:dyDescent="0.25">
      <c r="A322" s="167"/>
      <c r="B322" s="167"/>
      <c r="C322" s="111">
        <v>14</v>
      </c>
      <c r="D322" s="111" t="s">
        <v>371</v>
      </c>
      <c r="E322" s="120">
        <v>78430884.9234</v>
      </c>
      <c r="F322" s="113">
        <v>0</v>
      </c>
      <c r="G322" s="120">
        <v>5401826.8020000001</v>
      </c>
      <c r="H322" s="120">
        <v>218657.37419999999</v>
      </c>
      <c r="I322" s="120">
        <v>32469035.301199999</v>
      </c>
      <c r="J322" s="114">
        <f t="shared" si="32"/>
        <v>116520404.4008</v>
      </c>
      <c r="K322" s="109"/>
      <c r="L322" s="166"/>
      <c r="M322" s="167"/>
      <c r="N322" s="115">
        <v>15</v>
      </c>
      <c r="O322" s="111" t="s">
        <v>747</v>
      </c>
      <c r="P322" s="120">
        <v>108208197.96179999</v>
      </c>
      <c r="Q322" s="113">
        <v>0</v>
      </c>
      <c r="R322" s="120">
        <v>7452701.1204000004</v>
      </c>
      <c r="S322" s="120">
        <v>301673.5111</v>
      </c>
      <c r="T322" s="120">
        <v>52079023.600500003</v>
      </c>
      <c r="U322" s="114">
        <f t="shared" si="33"/>
        <v>168041596.19379997</v>
      </c>
    </row>
    <row r="323" spans="1:21" ht="24.95" customHeight="1" x14ac:dyDescent="0.25">
      <c r="A323" s="167"/>
      <c r="B323" s="167"/>
      <c r="C323" s="111">
        <v>15</v>
      </c>
      <c r="D323" s="111" t="s">
        <v>372</v>
      </c>
      <c r="E323" s="120">
        <v>69869485.915600002</v>
      </c>
      <c r="F323" s="113">
        <v>0</v>
      </c>
      <c r="G323" s="120">
        <v>4812171.4045000002</v>
      </c>
      <c r="H323" s="120">
        <v>194789.05970000001</v>
      </c>
      <c r="I323" s="120">
        <v>28967522.458900001</v>
      </c>
      <c r="J323" s="114">
        <f t="shared" si="32"/>
        <v>103843968.83870001</v>
      </c>
      <c r="K323" s="109"/>
      <c r="L323" s="166"/>
      <c r="M323" s="167"/>
      <c r="N323" s="115">
        <v>16</v>
      </c>
      <c r="O323" s="111" t="s">
        <v>748</v>
      </c>
      <c r="P323" s="120">
        <v>109191559.49250001</v>
      </c>
      <c r="Q323" s="113">
        <v>0</v>
      </c>
      <c r="R323" s="120">
        <v>7520428.8870999999</v>
      </c>
      <c r="S323" s="120">
        <v>304415.02360000001</v>
      </c>
      <c r="T323" s="120">
        <v>52153082.916000001</v>
      </c>
      <c r="U323" s="114">
        <f t="shared" si="33"/>
        <v>169169486.31920001</v>
      </c>
    </row>
    <row r="324" spans="1:21" ht="24.95" customHeight="1" x14ac:dyDescent="0.25">
      <c r="A324" s="167"/>
      <c r="B324" s="167"/>
      <c r="C324" s="111">
        <v>16</v>
      </c>
      <c r="D324" s="111" t="s">
        <v>373</v>
      </c>
      <c r="E324" s="120">
        <v>75737610.205300003</v>
      </c>
      <c r="F324" s="113">
        <v>0</v>
      </c>
      <c r="G324" s="120">
        <v>5216330.9533000002</v>
      </c>
      <c r="H324" s="120">
        <v>211148.79670000001</v>
      </c>
      <c r="I324" s="120">
        <v>31718441.964699998</v>
      </c>
      <c r="J324" s="114">
        <f t="shared" si="32"/>
        <v>112883531.92</v>
      </c>
      <c r="K324" s="109"/>
      <c r="L324" s="166"/>
      <c r="M324" s="167"/>
      <c r="N324" s="115">
        <v>17</v>
      </c>
      <c r="O324" s="111" t="s">
        <v>749</v>
      </c>
      <c r="P324" s="120">
        <v>75019478.710600004</v>
      </c>
      <c r="Q324" s="113">
        <v>0</v>
      </c>
      <c r="R324" s="120">
        <v>5166870.5658999998</v>
      </c>
      <c r="S324" s="120">
        <v>209146.7187</v>
      </c>
      <c r="T324" s="120">
        <v>36984184.349299997</v>
      </c>
      <c r="U324" s="114">
        <f t="shared" si="33"/>
        <v>117379680.34450001</v>
      </c>
    </row>
    <row r="325" spans="1:21" ht="24.95" customHeight="1" x14ac:dyDescent="0.25">
      <c r="A325" s="167"/>
      <c r="B325" s="167"/>
      <c r="C325" s="111">
        <v>17</v>
      </c>
      <c r="D325" s="111" t="s">
        <v>374</v>
      </c>
      <c r="E325" s="120">
        <v>88913237.651600003</v>
      </c>
      <c r="F325" s="113">
        <v>0</v>
      </c>
      <c r="G325" s="120">
        <v>6123785.4280000003</v>
      </c>
      <c r="H325" s="120">
        <v>247881.1134</v>
      </c>
      <c r="I325" s="120">
        <v>33522387.757300001</v>
      </c>
      <c r="J325" s="114">
        <f t="shared" si="32"/>
        <v>128807291.95030001</v>
      </c>
      <c r="K325" s="109"/>
      <c r="L325" s="166"/>
      <c r="M325" s="167"/>
      <c r="N325" s="115">
        <v>18</v>
      </c>
      <c r="O325" s="111" t="s">
        <v>750</v>
      </c>
      <c r="P325" s="120">
        <v>92311788.995399997</v>
      </c>
      <c r="Q325" s="113">
        <v>0</v>
      </c>
      <c r="R325" s="120">
        <v>6357856.3014000002</v>
      </c>
      <c r="S325" s="120">
        <v>257355.9308</v>
      </c>
      <c r="T325" s="120">
        <v>47661407.170599997</v>
      </c>
      <c r="U325" s="114">
        <f t="shared" si="33"/>
        <v>146588408.39820001</v>
      </c>
    </row>
    <row r="326" spans="1:21" ht="24.95" customHeight="1" x14ac:dyDescent="0.25">
      <c r="A326" s="167"/>
      <c r="B326" s="167"/>
      <c r="C326" s="111">
        <v>18</v>
      </c>
      <c r="D326" s="111" t="s">
        <v>375</v>
      </c>
      <c r="E326" s="120">
        <v>96238117.279100001</v>
      </c>
      <c r="F326" s="113">
        <v>0</v>
      </c>
      <c r="G326" s="120">
        <v>6628277.1359999999</v>
      </c>
      <c r="H326" s="120">
        <v>268302.13689999998</v>
      </c>
      <c r="I326" s="120">
        <v>36386932.514200002</v>
      </c>
      <c r="J326" s="114">
        <f t="shared" si="32"/>
        <v>139521629.06620002</v>
      </c>
      <c r="K326" s="109"/>
      <c r="L326" s="166"/>
      <c r="M326" s="167"/>
      <c r="N326" s="115">
        <v>19</v>
      </c>
      <c r="O326" s="111" t="s">
        <v>751</v>
      </c>
      <c r="P326" s="120">
        <v>73166194.508900002</v>
      </c>
      <c r="Q326" s="113">
        <v>0</v>
      </c>
      <c r="R326" s="120">
        <v>5039227.9889000002</v>
      </c>
      <c r="S326" s="120">
        <v>203979.9498</v>
      </c>
      <c r="T326" s="120">
        <v>38845305.092900001</v>
      </c>
      <c r="U326" s="114">
        <f t="shared" si="33"/>
        <v>117254707.54050002</v>
      </c>
    </row>
    <row r="327" spans="1:21" ht="24.95" customHeight="1" x14ac:dyDescent="0.25">
      <c r="A327" s="167"/>
      <c r="B327" s="167"/>
      <c r="C327" s="111">
        <v>19</v>
      </c>
      <c r="D327" s="111" t="s">
        <v>376</v>
      </c>
      <c r="E327" s="120">
        <v>84318673.032600001</v>
      </c>
      <c r="F327" s="113">
        <v>0</v>
      </c>
      <c r="G327" s="120">
        <v>5807340.6711999997</v>
      </c>
      <c r="H327" s="120">
        <v>235071.9319</v>
      </c>
      <c r="I327" s="120">
        <v>32741866.341200002</v>
      </c>
      <c r="J327" s="114">
        <f t="shared" si="32"/>
        <v>123102951.97689998</v>
      </c>
      <c r="K327" s="109"/>
      <c r="L327" s="166"/>
      <c r="M327" s="167"/>
      <c r="N327" s="115">
        <v>20</v>
      </c>
      <c r="O327" s="111" t="s">
        <v>752</v>
      </c>
      <c r="P327" s="120">
        <v>79141633.6303</v>
      </c>
      <c r="Q327" s="113">
        <v>0</v>
      </c>
      <c r="R327" s="120">
        <v>5450778.7094000001</v>
      </c>
      <c r="S327" s="120">
        <v>220638.86970000001</v>
      </c>
      <c r="T327" s="120">
        <v>42551531.796499997</v>
      </c>
      <c r="U327" s="114">
        <f t="shared" si="33"/>
        <v>127364583.0059</v>
      </c>
    </row>
    <row r="328" spans="1:21" ht="24.95" customHeight="1" x14ac:dyDescent="0.25">
      <c r="A328" s="167"/>
      <c r="B328" s="167"/>
      <c r="C328" s="111">
        <v>20</v>
      </c>
      <c r="D328" s="111" t="s">
        <v>377</v>
      </c>
      <c r="E328" s="120">
        <v>74908309.071999997</v>
      </c>
      <c r="F328" s="113">
        <v>0</v>
      </c>
      <c r="G328" s="120">
        <v>5159213.8994000005</v>
      </c>
      <c r="H328" s="120">
        <v>208836.78899999999</v>
      </c>
      <c r="I328" s="120">
        <v>30351243.231400002</v>
      </c>
      <c r="J328" s="114">
        <f t="shared" si="32"/>
        <v>110627602.9918</v>
      </c>
      <c r="K328" s="109"/>
      <c r="L328" s="166"/>
      <c r="M328" s="167"/>
      <c r="N328" s="115">
        <v>21</v>
      </c>
      <c r="O328" s="111" t="s">
        <v>753</v>
      </c>
      <c r="P328" s="120">
        <v>81738902.819100007</v>
      </c>
      <c r="Q328" s="113">
        <v>0</v>
      </c>
      <c r="R328" s="120">
        <v>5629662.2999999998</v>
      </c>
      <c r="S328" s="120">
        <v>227879.7935</v>
      </c>
      <c r="T328" s="120">
        <v>40462798.225199997</v>
      </c>
      <c r="U328" s="114">
        <f t="shared" si="33"/>
        <v>128059243.13780001</v>
      </c>
    </row>
    <row r="329" spans="1:21" ht="24.95" customHeight="1" x14ac:dyDescent="0.25">
      <c r="A329" s="167"/>
      <c r="B329" s="167"/>
      <c r="C329" s="111">
        <v>21</v>
      </c>
      <c r="D329" s="111" t="s">
        <v>378</v>
      </c>
      <c r="E329" s="120">
        <v>82388846.686199993</v>
      </c>
      <c r="F329" s="113">
        <v>0</v>
      </c>
      <c r="G329" s="120">
        <v>5674426.3519000001</v>
      </c>
      <c r="H329" s="120">
        <v>229691.77129999999</v>
      </c>
      <c r="I329" s="120">
        <v>33501300.4179</v>
      </c>
      <c r="J329" s="114">
        <f t="shared" ref="J329:J392" si="39">E329+F329+G329+H329+I329</f>
        <v>121794265.22729999</v>
      </c>
      <c r="K329" s="109"/>
      <c r="L329" s="166"/>
      <c r="M329" s="167"/>
      <c r="N329" s="115">
        <v>22</v>
      </c>
      <c r="O329" s="111" t="s">
        <v>754</v>
      </c>
      <c r="P329" s="120">
        <v>151799755.60370001</v>
      </c>
      <c r="Q329" s="113">
        <v>0</v>
      </c>
      <c r="R329" s="120">
        <v>10455013.852700001</v>
      </c>
      <c r="S329" s="120">
        <v>423202.36469999998</v>
      </c>
      <c r="T329" s="120">
        <v>70784218.249599993</v>
      </c>
      <c r="U329" s="114">
        <f t="shared" ref="U329:U392" si="40">P329+Q329+R329+S329+T329</f>
        <v>233462190.07069999</v>
      </c>
    </row>
    <row r="330" spans="1:21" ht="24.95" customHeight="1" x14ac:dyDescent="0.25">
      <c r="A330" s="167"/>
      <c r="B330" s="167"/>
      <c r="C330" s="111">
        <v>22</v>
      </c>
      <c r="D330" s="111" t="s">
        <v>379</v>
      </c>
      <c r="E330" s="120">
        <v>80146478.656499997</v>
      </c>
      <c r="F330" s="113">
        <v>0</v>
      </c>
      <c r="G330" s="120">
        <v>5519986.1243000003</v>
      </c>
      <c r="H330" s="120">
        <v>223440.27600000001</v>
      </c>
      <c r="I330" s="120">
        <v>31855328.5077</v>
      </c>
      <c r="J330" s="114">
        <f t="shared" si="39"/>
        <v>117745233.56449999</v>
      </c>
      <c r="K330" s="109"/>
      <c r="L330" s="166"/>
      <c r="M330" s="167"/>
      <c r="N330" s="115">
        <v>23</v>
      </c>
      <c r="O330" s="111" t="s">
        <v>755</v>
      </c>
      <c r="P330" s="120">
        <v>89848177.360400006</v>
      </c>
      <c r="Q330" s="113">
        <v>0</v>
      </c>
      <c r="R330" s="120">
        <v>6188178.2035999997</v>
      </c>
      <c r="S330" s="120">
        <v>250487.63070000001</v>
      </c>
      <c r="T330" s="120">
        <v>40108443.9661</v>
      </c>
      <c r="U330" s="114">
        <f t="shared" si="40"/>
        <v>136395287.16080001</v>
      </c>
    </row>
    <row r="331" spans="1:21" ht="24.95" customHeight="1" x14ac:dyDescent="0.25">
      <c r="A331" s="167"/>
      <c r="B331" s="167"/>
      <c r="C331" s="111">
        <v>23</v>
      </c>
      <c r="D331" s="111" t="s">
        <v>380</v>
      </c>
      <c r="E331" s="120">
        <v>77522327.232700005</v>
      </c>
      <c r="F331" s="113">
        <v>0</v>
      </c>
      <c r="G331" s="120">
        <v>5339251.0539999995</v>
      </c>
      <c r="H331" s="120">
        <v>216124.40729999999</v>
      </c>
      <c r="I331" s="120">
        <v>31262491.658399999</v>
      </c>
      <c r="J331" s="114">
        <f t="shared" si="39"/>
        <v>114340194.3524</v>
      </c>
      <c r="K331" s="109"/>
      <c r="L331" s="110"/>
      <c r="M331" s="168" t="s">
        <v>884</v>
      </c>
      <c r="N331" s="168"/>
      <c r="O331" s="168"/>
      <c r="P331" s="116">
        <f>SUM(P308:P330)</f>
        <v>2247384368.4885001</v>
      </c>
      <c r="Q331" s="116">
        <f t="shared" ref="Q331:U331" si="41">SUM(Q308:Q330)</f>
        <v>0</v>
      </c>
      <c r="R331" s="116">
        <f t="shared" si="41"/>
        <v>154785721.56739998</v>
      </c>
      <c r="S331" s="116">
        <f t="shared" si="41"/>
        <v>6265480.3056999985</v>
      </c>
      <c r="T331" s="116">
        <f t="shared" si="41"/>
        <v>1101922758.4455998</v>
      </c>
      <c r="U331" s="116">
        <f t="shared" si="41"/>
        <v>3510358328.8072004</v>
      </c>
    </row>
    <row r="332" spans="1:21" ht="24.95" customHeight="1" x14ac:dyDescent="0.25">
      <c r="A332" s="167"/>
      <c r="B332" s="167"/>
      <c r="C332" s="111">
        <v>24</v>
      </c>
      <c r="D332" s="111" t="s">
        <v>381</v>
      </c>
      <c r="E332" s="120">
        <v>80195826.830400005</v>
      </c>
      <c r="F332" s="113">
        <v>0</v>
      </c>
      <c r="G332" s="120">
        <v>5523384.9166000001</v>
      </c>
      <c r="H332" s="120">
        <v>223577.85370000001</v>
      </c>
      <c r="I332" s="120">
        <v>31673368.682700001</v>
      </c>
      <c r="J332" s="114">
        <f t="shared" si="39"/>
        <v>117616158.2834</v>
      </c>
      <c r="K332" s="109"/>
      <c r="L332" s="166">
        <v>33</v>
      </c>
      <c r="M332" s="167" t="s">
        <v>70</v>
      </c>
      <c r="N332" s="115">
        <v>1</v>
      </c>
      <c r="O332" s="111" t="s">
        <v>756</v>
      </c>
      <c r="P332" s="120">
        <v>84179928.588100001</v>
      </c>
      <c r="Q332" s="120">
        <v>0</v>
      </c>
      <c r="R332" s="120">
        <v>5797784.8251999998</v>
      </c>
      <c r="S332" s="120">
        <v>234685.12650000001</v>
      </c>
      <c r="T332" s="120">
        <v>29979702.5832</v>
      </c>
      <c r="U332" s="114">
        <f t="shared" si="40"/>
        <v>120192101.123</v>
      </c>
    </row>
    <row r="333" spans="1:21" ht="24.95" customHeight="1" x14ac:dyDescent="0.25">
      <c r="A333" s="167"/>
      <c r="B333" s="167"/>
      <c r="C333" s="111">
        <v>25</v>
      </c>
      <c r="D333" s="111" t="s">
        <v>382</v>
      </c>
      <c r="E333" s="120">
        <v>80930250.368599996</v>
      </c>
      <c r="F333" s="113">
        <v>0</v>
      </c>
      <c r="G333" s="120">
        <v>5573967.3975999998</v>
      </c>
      <c r="H333" s="120">
        <v>225625.3523</v>
      </c>
      <c r="I333" s="120">
        <v>32377801.760899998</v>
      </c>
      <c r="J333" s="114">
        <f t="shared" si="39"/>
        <v>119107644.87939999</v>
      </c>
      <c r="K333" s="109"/>
      <c r="L333" s="166"/>
      <c r="M333" s="167"/>
      <c r="N333" s="115">
        <v>2</v>
      </c>
      <c r="O333" s="111" t="s">
        <v>757</v>
      </c>
      <c r="P333" s="120">
        <v>95824965.481700003</v>
      </c>
      <c r="Q333" s="120">
        <v>0</v>
      </c>
      <c r="R333" s="120">
        <v>6599821.8348000003</v>
      </c>
      <c r="S333" s="120">
        <v>267150.31150000001</v>
      </c>
      <c r="T333" s="120">
        <v>35079722.705899999</v>
      </c>
      <c r="U333" s="114">
        <f t="shared" si="40"/>
        <v>137771660.3339</v>
      </c>
    </row>
    <row r="334" spans="1:21" ht="24.95" customHeight="1" x14ac:dyDescent="0.25">
      <c r="A334" s="167"/>
      <c r="B334" s="167"/>
      <c r="C334" s="111">
        <v>26</v>
      </c>
      <c r="D334" s="111" t="s">
        <v>383</v>
      </c>
      <c r="E334" s="120">
        <v>86096029.589599997</v>
      </c>
      <c r="F334" s="113">
        <v>0</v>
      </c>
      <c r="G334" s="120">
        <v>5929753.8289000001</v>
      </c>
      <c r="H334" s="120">
        <v>240027.02230000001</v>
      </c>
      <c r="I334" s="120">
        <v>35869314.421700001</v>
      </c>
      <c r="J334" s="114">
        <f t="shared" si="39"/>
        <v>128135124.8625</v>
      </c>
      <c r="K334" s="109"/>
      <c r="L334" s="166"/>
      <c r="M334" s="167"/>
      <c r="N334" s="115">
        <v>3</v>
      </c>
      <c r="O334" s="111" t="s">
        <v>758</v>
      </c>
      <c r="P334" s="120">
        <v>103267329.2454</v>
      </c>
      <c r="Q334" s="120">
        <v>0</v>
      </c>
      <c r="R334" s="120">
        <v>7112405.1122000003</v>
      </c>
      <c r="S334" s="120">
        <v>287898.8689</v>
      </c>
      <c r="T334" s="120">
        <v>36466704.407099999</v>
      </c>
      <c r="U334" s="114">
        <f t="shared" si="40"/>
        <v>147134337.6336</v>
      </c>
    </row>
    <row r="335" spans="1:21" ht="24.95" customHeight="1" x14ac:dyDescent="0.25">
      <c r="A335" s="167"/>
      <c r="B335" s="167"/>
      <c r="C335" s="111">
        <v>27</v>
      </c>
      <c r="D335" s="111" t="s">
        <v>384</v>
      </c>
      <c r="E335" s="120">
        <v>77020186.395699993</v>
      </c>
      <c r="F335" s="113">
        <v>0</v>
      </c>
      <c r="G335" s="120">
        <v>5304666.7467</v>
      </c>
      <c r="H335" s="120">
        <v>214724.48939999999</v>
      </c>
      <c r="I335" s="120">
        <v>30352547.602899998</v>
      </c>
      <c r="J335" s="114">
        <f t="shared" si="39"/>
        <v>112892125.23469999</v>
      </c>
      <c r="K335" s="109"/>
      <c r="L335" s="166"/>
      <c r="M335" s="167"/>
      <c r="N335" s="115">
        <v>4</v>
      </c>
      <c r="O335" s="111" t="s">
        <v>759</v>
      </c>
      <c r="P335" s="120">
        <v>112123774.43099999</v>
      </c>
      <c r="Q335" s="120">
        <v>0</v>
      </c>
      <c r="R335" s="120">
        <v>7722381.4375</v>
      </c>
      <c r="S335" s="120">
        <v>312589.74229999998</v>
      </c>
      <c r="T335" s="120">
        <v>40359601.166199997</v>
      </c>
      <c r="U335" s="114">
        <f t="shared" si="40"/>
        <v>160518346.77700001</v>
      </c>
    </row>
    <row r="336" spans="1:21" ht="24.95" customHeight="1" x14ac:dyDescent="0.25">
      <c r="A336" s="111"/>
      <c r="B336" s="168" t="s">
        <v>868</v>
      </c>
      <c r="C336" s="168"/>
      <c r="D336" s="168"/>
      <c r="E336" s="116">
        <f>SUM(E309:E335)</f>
        <v>2276097322.1229</v>
      </c>
      <c r="F336" s="116">
        <f t="shared" ref="F336:J336" si="42">SUM(F309:F335)</f>
        <v>0</v>
      </c>
      <c r="G336" s="116">
        <f t="shared" si="42"/>
        <v>156763289.49429998</v>
      </c>
      <c r="H336" s="116">
        <f t="shared" si="42"/>
        <v>6345529.1165000014</v>
      </c>
      <c r="I336" s="116">
        <f t="shared" si="42"/>
        <v>910443914.2055999</v>
      </c>
      <c r="J336" s="116">
        <f t="shared" si="42"/>
        <v>3349650054.9393001</v>
      </c>
      <c r="K336" s="109"/>
      <c r="L336" s="166"/>
      <c r="M336" s="167"/>
      <c r="N336" s="115">
        <v>5</v>
      </c>
      <c r="O336" s="111" t="s">
        <v>760</v>
      </c>
      <c r="P336" s="120">
        <v>105475385.7261</v>
      </c>
      <c r="Q336" s="120">
        <v>0</v>
      </c>
      <c r="R336" s="120">
        <v>7264482.1759000001</v>
      </c>
      <c r="S336" s="120">
        <v>294054.70699999999</v>
      </c>
      <c r="T336" s="120">
        <v>35579007.132299997</v>
      </c>
      <c r="U336" s="114">
        <f t="shared" si="40"/>
        <v>148612929.74129999</v>
      </c>
    </row>
    <row r="337" spans="1:21" ht="24.95" customHeight="1" x14ac:dyDescent="0.25">
      <c r="A337" s="167">
        <v>17</v>
      </c>
      <c r="B337" s="167" t="s">
        <v>54</v>
      </c>
      <c r="C337" s="111">
        <v>1</v>
      </c>
      <c r="D337" s="111" t="s">
        <v>385</v>
      </c>
      <c r="E337" s="120">
        <v>80430499.828400001</v>
      </c>
      <c r="F337" s="113">
        <v>0</v>
      </c>
      <c r="G337" s="120">
        <v>5539547.7188999997</v>
      </c>
      <c r="H337" s="120">
        <v>224232.09830000001</v>
      </c>
      <c r="I337" s="120">
        <v>32008278.883499999</v>
      </c>
      <c r="J337" s="114">
        <f t="shared" si="39"/>
        <v>118202558.52909999</v>
      </c>
      <c r="K337" s="109"/>
      <c r="L337" s="166"/>
      <c r="M337" s="167"/>
      <c r="N337" s="115">
        <v>6</v>
      </c>
      <c r="O337" s="111" t="s">
        <v>761</v>
      </c>
      <c r="P337" s="120">
        <v>95572638.310100004</v>
      </c>
      <c r="Q337" s="120">
        <v>0</v>
      </c>
      <c r="R337" s="120">
        <v>6582443.1238000002</v>
      </c>
      <c r="S337" s="120">
        <v>266446.84879999998</v>
      </c>
      <c r="T337" s="120">
        <v>29292516.194899999</v>
      </c>
      <c r="U337" s="114">
        <f t="shared" si="40"/>
        <v>131714044.47760001</v>
      </c>
    </row>
    <row r="338" spans="1:21" ht="24.95" customHeight="1" x14ac:dyDescent="0.25">
      <c r="A338" s="167"/>
      <c r="B338" s="167"/>
      <c r="C338" s="111">
        <v>2</v>
      </c>
      <c r="D338" s="111" t="s">
        <v>386</v>
      </c>
      <c r="E338" s="120">
        <v>95126055.699900001</v>
      </c>
      <c r="F338" s="113">
        <v>0</v>
      </c>
      <c r="G338" s="120">
        <v>6551685.3181999996</v>
      </c>
      <c r="H338" s="120">
        <v>265201.82169999997</v>
      </c>
      <c r="I338" s="120">
        <v>37522871.749799997</v>
      </c>
      <c r="J338" s="114">
        <f t="shared" si="39"/>
        <v>139465814.5896</v>
      </c>
      <c r="K338" s="109"/>
      <c r="L338" s="166"/>
      <c r="M338" s="167"/>
      <c r="N338" s="115">
        <v>7</v>
      </c>
      <c r="O338" s="111" t="s">
        <v>762</v>
      </c>
      <c r="P338" s="120">
        <v>109157590.536</v>
      </c>
      <c r="Q338" s="120">
        <v>0</v>
      </c>
      <c r="R338" s="120">
        <v>7518089.3186999997</v>
      </c>
      <c r="S338" s="120">
        <v>304320.32160000002</v>
      </c>
      <c r="T338" s="120">
        <v>39134289.066699997</v>
      </c>
      <c r="U338" s="114">
        <f t="shared" si="40"/>
        <v>156114289.243</v>
      </c>
    </row>
    <row r="339" spans="1:21" ht="24.95" customHeight="1" x14ac:dyDescent="0.25">
      <c r="A339" s="167"/>
      <c r="B339" s="167"/>
      <c r="C339" s="111">
        <v>3</v>
      </c>
      <c r="D339" s="111" t="s">
        <v>387</v>
      </c>
      <c r="E339" s="120">
        <v>118054029.4076</v>
      </c>
      <c r="F339" s="113">
        <v>0</v>
      </c>
      <c r="G339" s="120">
        <v>8130820.1579</v>
      </c>
      <c r="H339" s="120">
        <v>329122.69329999998</v>
      </c>
      <c r="I339" s="120">
        <v>45151416.036499999</v>
      </c>
      <c r="J339" s="114">
        <f t="shared" si="39"/>
        <v>171665388.29530001</v>
      </c>
      <c r="K339" s="109"/>
      <c r="L339" s="166"/>
      <c r="M339" s="167"/>
      <c r="N339" s="115">
        <v>8</v>
      </c>
      <c r="O339" s="111" t="s">
        <v>763</v>
      </c>
      <c r="P339" s="120">
        <v>93145342.312700003</v>
      </c>
      <c r="Q339" s="120">
        <v>0</v>
      </c>
      <c r="R339" s="120">
        <v>6415266.2191000003</v>
      </c>
      <c r="S339" s="120">
        <v>259679.79310000001</v>
      </c>
      <c r="T339" s="120">
        <v>33274110.216400001</v>
      </c>
      <c r="U339" s="114">
        <f t="shared" si="40"/>
        <v>133094398.5413</v>
      </c>
    </row>
    <row r="340" spans="1:21" ht="24.95" customHeight="1" x14ac:dyDescent="0.25">
      <c r="A340" s="167"/>
      <c r="B340" s="167"/>
      <c r="C340" s="111">
        <v>4</v>
      </c>
      <c r="D340" s="111" t="s">
        <v>388</v>
      </c>
      <c r="E340" s="120">
        <v>89294072.928000003</v>
      </c>
      <c r="F340" s="113">
        <v>0</v>
      </c>
      <c r="G340" s="120">
        <v>6150014.9700999996</v>
      </c>
      <c r="H340" s="120">
        <v>248942.84359999999</v>
      </c>
      <c r="I340" s="120">
        <v>32756698.267499998</v>
      </c>
      <c r="J340" s="114">
        <f t="shared" si="39"/>
        <v>128449729.00920001</v>
      </c>
      <c r="K340" s="109"/>
      <c r="L340" s="166"/>
      <c r="M340" s="167"/>
      <c r="N340" s="115">
        <v>9</v>
      </c>
      <c r="O340" s="111" t="s">
        <v>764</v>
      </c>
      <c r="P340" s="120">
        <v>105433589.5509</v>
      </c>
      <c r="Q340" s="120">
        <v>0</v>
      </c>
      <c r="R340" s="120">
        <v>7261603.5177999996</v>
      </c>
      <c r="S340" s="120">
        <v>293938.18349999998</v>
      </c>
      <c r="T340" s="120">
        <v>32956278.359499998</v>
      </c>
      <c r="U340" s="114">
        <f t="shared" si="40"/>
        <v>145945409.6117</v>
      </c>
    </row>
    <row r="341" spans="1:21" ht="24.95" customHeight="1" x14ac:dyDescent="0.25">
      <c r="A341" s="167"/>
      <c r="B341" s="167"/>
      <c r="C341" s="111">
        <v>5</v>
      </c>
      <c r="D341" s="111" t="s">
        <v>389</v>
      </c>
      <c r="E341" s="120">
        <v>76622104.023200005</v>
      </c>
      <c r="F341" s="113">
        <v>0</v>
      </c>
      <c r="G341" s="120">
        <v>5277249.3328</v>
      </c>
      <c r="H341" s="120">
        <v>213614.67600000001</v>
      </c>
      <c r="I341" s="120">
        <v>28268573.3112</v>
      </c>
      <c r="J341" s="114">
        <f t="shared" si="39"/>
        <v>110381541.3432</v>
      </c>
      <c r="K341" s="109"/>
      <c r="L341" s="166"/>
      <c r="M341" s="167"/>
      <c r="N341" s="115">
        <v>10</v>
      </c>
      <c r="O341" s="111" t="s">
        <v>765</v>
      </c>
      <c r="P341" s="120">
        <v>95191852.767199993</v>
      </c>
      <c r="Q341" s="120">
        <v>0</v>
      </c>
      <c r="R341" s="120">
        <v>6556217.0070000002</v>
      </c>
      <c r="S341" s="120">
        <v>265385.2573</v>
      </c>
      <c r="T341" s="120">
        <v>31402264.640500002</v>
      </c>
      <c r="U341" s="114">
        <f t="shared" si="40"/>
        <v>133415719.67199999</v>
      </c>
    </row>
    <row r="342" spans="1:21" ht="24.95" customHeight="1" x14ac:dyDescent="0.25">
      <c r="A342" s="167"/>
      <c r="B342" s="167"/>
      <c r="C342" s="111">
        <v>6</v>
      </c>
      <c r="D342" s="111" t="s">
        <v>390</v>
      </c>
      <c r="E342" s="120">
        <v>75164249.298700005</v>
      </c>
      <c r="F342" s="113">
        <v>0</v>
      </c>
      <c r="G342" s="120">
        <v>5176841.4549000002</v>
      </c>
      <c r="H342" s="120">
        <v>209550.32449999999</v>
      </c>
      <c r="I342" s="120">
        <v>29498813.036400001</v>
      </c>
      <c r="J342" s="114">
        <f t="shared" si="39"/>
        <v>110049454.1145</v>
      </c>
      <c r="K342" s="109"/>
      <c r="L342" s="166"/>
      <c r="M342" s="167"/>
      <c r="N342" s="115">
        <v>11</v>
      </c>
      <c r="O342" s="111" t="s">
        <v>766</v>
      </c>
      <c r="P342" s="120">
        <v>88272082.640699998</v>
      </c>
      <c r="Q342" s="120">
        <v>0</v>
      </c>
      <c r="R342" s="120">
        <v>6079626.6973000001</v>
      </c>
      <c r="S342" s="120">
        <v>246093.63810000001</v>
      </c>
      <c r="T342" s="120">
        <v>32071914.478500001</v>
      </c>
      <c r="U342" s="114">
        <f t="shared" si="40"/>
        <v>126669717.45460001</v>
      </c>
    </row>
    <row r="343" spans="1:21" ht="24.95" customHeight="1" x14ac:dyDescent="0.25">
      <c r="A343" s="167"/>
      <c r="B343" s="167"/>
      <c r="C343" s="111">
        <v>7</v>
      </c>
      <c r="D343" s="111" t="s">
        <v>391</v>
      </c>
      <c r="E343" s="120">
        <v>105509970.5846</v>
      </c>
      <c r="F343" s="113">
        <v>0</v>
      </c>
      <c r="G343" s="120">
        <v>7266864.1637000004</v>
      </c>
      <c r="H343" s="120">
        <v>294151.12609999999</v>
      </c>
      <c r="I343" s="120">
        <v>40279588.462300003</v>
      </c>
      <c r="J343" s="114">
        <f t="shared" si="39"/>
        <v>153350574.33670002</v>
      </c>
      <c r="K343" s="109"/>
      <c r="L343" s="166"/>
      <c r="M343" s="167"/>
      <c r="N343" s="115">
        <v>12</v>
      </c>
      <c r="O343" s="111" t="s">
        <v>767</v>
      </c>
      <c r="P343" s="120">
        <v>105098654.38060001</v>
      </c>
      <c r="Q343" s="120">
        <v>0</v>
      </c>
      <c r="R343" s="120">
        <v>7238535.2867000001</v>
      </c>
      <c r="S343" s="120">
        <v>293004.41810000001</v>
      </c>
      <c r="T343" s="120">
        <v>33178166.445599999</v>
      </c>
      <c r="U343" s="114">
        <f t="shared" si="40"/>
        <v>145808360.53099999</v>
      </c>
    </row>
    <row r="344" spans="1:21" ht="24.95" customHeight="1" x14ac:dyDescent="0.25">
      <c r="A344" s="167"/>
      <c r="B344" s="167"/>
      <c r="C344" s="111">
        <v>8</v>
      </c>
      <c r="D344" s="111" t="s">
        <v>392</v>
      </c>
      <c r="E344" s="120">
        <v>88551247.881099999</v>
      </c>
      <c r="F344" s="113">
        <v>0</v>
      </c>
      <c r="G344" s="120">
        <v>6098853.8459000001</v>
      </c>
      <c r="H344" s="120">
        <v>246871.92249999999</v>
      </c>
      <c r="I344" s="120">
        <v>33474392.456</v>
      </c>
      <c r="J344" s="114">
        <f t="shared" si="39"/>
        <v>128371366.1055</v>
      </c>
      <c r="K344" s="109"/>
      <c r="L344" s="166"/>
      <c r="M344" s="167"/>
      <c r="N344" s="115">
        <v>13</v>
      </c>
      <c r="O344" s="111" t="s">
        <v>768</v>
      </c>
      <c r="P344" s="120">
        <v>110269696.67470001</v>
      </c>
      <c r="Q344" s="120">
        <v>0</v>
      </c>
      <c r="R344" s="120">
        <v>7594684.2054000003</v>
      </c>
      <c r="S344" s="120">
        <v>307420.761</v>
      </c>
      <c r="T344" s="120">
        <v>37412591.144000001</v>
      </c>
      <c r="U344" s="114">
        <f t="shared" si="40"/>
        <v>155584392.78510001</v>
      </c>
    </row>
    <row r="345" spans="1:21" ht="24.95" customHeight="1" x14ac:dyDescent="0.25">
      <c r="A345" s="167"/>
      <c r="B345" s="167"/>
      <c r="C345" s="111">
        <v>9</v>
      </c>
      <c r="D345" s="111" t="s">
        <v>393</v>
      </c>
      <c r="E345" s="120">
        <v>77565016.495100006</v>
      </c>
      <c r="F345" s="113">
        <v>0</v>
      </c>
      <c r="G345" s="120">
        <v>5342191.2224000003</v>
      </c>
      <c r="H345" s="120">
        <v>216243.42060000001</v>
      </c>
      <c r="I345" s="120">
        <v>30208246.205400001</v>
      </c>
      <c r="J345" s="114">
        <f t="shared" si="39"/>
        <v>113331697.3435</v>
      </c>
      <c r="K345" s="109"/>
      <c r="L345" s="166"/>
      <c r="M345" s="167"/>
      <c r="N345" s="115">
        <v>14</v>
      </c>
      <c r="O345" s="111" t="s">
        <v>769</v>
      </c>
      <c r="P345" s="120">
        <v>99358838.423800007</v>
      </c>
      <c r="Q345" s="120">
        <v>0</v>
      </c>
      <c r="R345" s="120">
        <v>6843212.8099999996</v>
      </c>
      <c r="S345" s="120">
        <v>277002.39179999998</v>
      </c>
      <c r="T345" s="120">
        <v>33703393.372000001</v>
      </c>
      <c r="U345" s="114">
        <f t="shared" si="40"/>
        <v>140182446.99760002</v>
      </c>
    </row>
    <row r="346" spans="1:21" ht="24.95" customHeight="1" x14ac:dyDescent="0.25">
      <c r="A346" s="167"/>
      <c r="B346" s="167"/>
      <c r="C346" s="111">
        <v>10</v>
      </c>
      <c r="D346" s="111" t="s">
        <v>394</v>
      </c>
      <c r="E346" s="120">
        <v>81943217.900700003</v>
      </c>
      <c r="F346" s="113">
        <v>0</v>
      </c>
      <c r="G346" s="120">
        <v>5643734.2397999996</v>
      </c>
      <c r="H346" s="120">
        <v>228449.40330000001</v>
      </c>
      <c r="I346" s="120">
        <v>30777604.367699999</v>
      </c>
      <c r="J346" s="114">
        <f t="shared" si="39"/>
        <v>118593005.91150001</v>
      </c>
      <c r="K346" s="109"/>
      <c r="L346" s="166"/>
      <c r="M346" s="167"/>
      <c r="N346" s="115">
        <v>15</v>
      </c>
      <c r="O346" s="111" t="s">
        <v>770</v>
      </c>
      <c r="P346" s="120">
        <v>88969753.145500004</v>
      </c>
      <c r="Q346" s="120">
        <v>0</v>
      </c>
      <c r="R346" s="120">
        <v>6127677.8602999998</v>
      </c>
      <c r="S346" s="120">
        <v>248038.67290000001</v>
      </c>
      <c r="T346" s="120">
        <v>29932672.743900001</v>
      </c>
      <c r="U346" s="114">
        <f t="shared" si="40"/>
        <v>125278142.42260002</v>
      </c>
    </row>
    <row r="347" spans="1:21" ht="24.95" customHeight="1" x14ac:dyDescent="0.25">
      <c r="A347" s="167"/>
      <c r="B347" s="167"/>
      <c r="C347" s="111">
        <v>11</v>
      </c>
      <c r="D347" s="111" t="s">
        <v>395</v>
      </c>
      <c r="E347" s="120">
        <v>113987770.6407</v>
      </c>
      <c r="F347" s="113">
        <v>0</v>
      </c>
      <c r="G347" s="120">
        <v>7850761.7904000003</v>
      </c>
      <c r="H347" s="120">
        <v>317786.37520000001</v>
      </c>
      <c r="I347" s="120">
        <v>42195492.809100002</v>
      </c>
      <c r="J347" s="114">
        <f t="shared" si="39"/>
        <v>164351811.61540002</v>
      </c>
      <c r="K347" s="109"/>
      <c r="L347" s="166"/>
      <c r="M347" s="167"/>
      <c r="N347" s="115">
        <v>16</v>
      </c>
      <c r="O347" s="111" t="s">
        <v>771</v>
      </c>
      <c r="P347" s="120">
        <v>98866561.036200002</v>
      </c>
      <c r="Q347" s="120">
        <v>0</v>
      </c>
      <c r="R347" s="120">
        <v>6809307.8350999998</v>
      </c>
      <c r="S347" s="120">
        <v>275629.97220000002</v>
      </c>
      <c r="T347" s="120">
        <v>39242117.111100003</v>
      </c>
      <c r="U347" s="114">
        <f t="shared" si="40"/>
        <v>145193615.95460001</v>
      </c>
    </row>
    <row r="348" spans="1:21" ht="24.95" customHeight="1" x14ac:dyDescent="0.25">
      <c r="A348" s="167"/>
      <c r="B348" s="167"/>
      <c r="C348" s="111">
        <v>12</v>
      </c>
      <c r="D348" s="111" t="s">
        <v>396</v>
      </c>
      <c r="E348" s="120">
        <v>84278402.331699997</v>
      </c>
      <c r="F348" s="113">
        <v>0</v>
      </c>
      <c r="G348" s="120">
        <v>5804567.0782000003</v>
      </c>
      <c r="H348" s="120">
        <v>234959.66130000001</v>
      </c>
      <c r="I348" s="120">
        <v>31465950.1974</v>
      </c>
      <c r="J348" s="114">
        <f t="shared" si="39"/>
        <v>121783879.2686</v>
      </c>
      <c r="K348" s="109"/>
      <c r="L348" s="166"/>
      <c r="M348" s="167"/>
      <c r="N348" s="115">
        <v>17</v>
      </c>
      <c r="O348" s="111" t="s">
        <v>772</v>
      </c>
      <c r="P348" s="120">
        <v>98067867.674600005</v>
      </c>
      <c r="Q348" s="120">
        <v>0</v>
      </c>
      <c r="R348" s="120">
        <v>6754298.8521999996</v>
      </c>
      <c r="S348" s="120">
        <v>273403.29590000003</v>
      </c>
      <c r="T348" s="120">
        <v>36493371.557899997</v>
      </c>
      <c r="U348" s="114">
        <f t="shared" si="40"/>
        <v>141588941.38060001</v>
      </c>
    </row>
    <row r="349" spans="1:21" ht="24.95" customHeight="1" x14ac:dyDescent="0.25">
      <c r="A349" s="167"/>
      <c r="B349" s="167"/>
      <c r="C349" s="111">
        <v>13</v>
      </c>
      <c r="D349" s="111" t="s">
        <v>397</v>
      </c>
      <c r="E349" s="120">
        <v>71144709.164199993</v>
      </c>
      <c r="F349" s="113">
        <v>0</v>
      </c>
      <c r="G349" s="120">
        <v>4900000.7734000003</v>
      </c>
      <c r="H349" s="120">
        <v>198344.25320000001</v>
      </c>
      <c r="I349" s="120">
        <v>30097157.2322</v>
      </c>
      <c r="J349" s="114">
        <f t="shared" si="39"/>
        <v>106340211.42299998</v>
      </c>
      <c r="K349" s="109"/>
      <c r="L349" s="166"/>
      <c r="M349" s="167"/>
      <c r="N349" s="115">
        <v>18</v>
      </c>
      <c r="O349" s="111" t="s">
        <v>773</v>
      </c>
      <c r="P349" s="120">
        <v>109808210.7025</v>
      </c>
      <c r="Q349" s="120">
        <v>0</v>
      </c>
      <c r="R349" s="120">
        <v>7562899.9497999996</v>
      </c>
      <c r="S349" s="120">
        <v>306134.18479999999</v>
      </c>
      <c r="T349" s="120">
        <v>38668555.973999999</v>
      </c>
      <c r="U349" s="114">
        <f t="shared" si="40"/>
        <v>156345800.81110001</v>
      </c>
    </row>
    <row r="350" spans="1:21" ht="24.95" customHeight="1" x14ac:dyDescent="0.25">
      <c r="A350" s="167"/>
      <c r="B350" s="167"/>
      <c r="C350" s="111">
        <v>14</v>
      </c>
      <c r="D350" s="111" t="s">
        <v>398</v>
      </c>
      <c r="E350" s="120">
        <v>97786132.486399993</v>
      </c>
      <c r="F350" s="113">
        <v>0</v>
      </c>
      <c r="G350" s="120">
        <v>6734894.7017999999</v>
      </c>
      <c r="H350" s="120">
        <v>272617.84669999999</v>
      </c>
      <c r="I350" s="120">
        <v>39044131.251000002</v>
      </c>
      <c r="J350" s="114">
        <f t="shared" si="39"/>
        <v>143837776.2859</v>
      </c>
      <c r="K350" s="109"/>
      <c r="L350" s="166"/>
      <c r="M350" s="167"/>
      <c r="N350" s="115">
        <v>19</v>
      </c>
      <c r="O350" s="111" t="s">
        <v>774</v>
      </c>
      <c r="P350" s="120">
        <v>101238744.98540001</v>
      </c>
      <c r="Q350" s="120">
        <v>0</v>
      </c>
      <c r="R350" s="120">
        <v>6972688.9681000002</v>
      </c>
      <c r="S350" s="120">
        <v>282243.3812</v>
      </c>
      <c r="T350" s="120">
        <v>30619279.411499999</v>
      </c>
      <c r="U350" s="114">
        <f t="shared" si="40"/>
        <v>139112956.7462</v>
      </c>
    </row>
    <row r="351" spans="1:21" ht="24.95" customHeight="1" x14ac:dyDescent="0.25">
      <c r="A351" s="167"/>
      <c r="B351" s="167"/>
      <c r="C351" s="111">
        <v>15</v>
      </c>
      <c r="D351" s="111" t="s">
        <v>399</v>
      </c>
      <c r="E351" s="120">
        <v>109984365.4743</v>
      </c>
      <c r="F351" s="113">
        <v>0</v>
      </c>
      <c r="G351" s="120">
        <v>7575032.3842000002</v>
      </c>
      <c r="H351" s="120">
        <v>306625.28649999999</v>
      </c>
      <c r="I351" s="120">
        <v>42085056.021600001</v>
      </c>
      <c r="J351" s="114">
        <f t="shared" si="39"/>
        <v>159951079.16660002</v>
      </c>
      <c r="K351" s="109"/>
      <c r="L351" s="166"/>
      <c r="M351" s="167"/>
      <c r="N351" s="115">
        <v>20</v>
      </c>
      <c r="O351" s="111" t="s">
        <v>775</v>
      </c>
      <c r="P351" s="120">
        <v>92128735.099900007</v>
      </c>
      <c r="Q351" s="120">
        <v>0</v>
      </c>
      <c r="R351" s="120">
        <v>6345248.6986999996</v>
      </c>
      <c r="S351" s="120">
        <v>256845.595</v>
      </c>
      <c r="T351" s="120">
        <v>27323350.011599999</v>
      </c>
      <c r="U351" s="114">
        <f t="shared" si="40"/>
        <v>126054179.4052</v>
      </c>
    </row>
    <row r="352" spans="1:21" ht="24.95" customHeight="1" x14ac:dyDescent="0.25">
      <c r="A352" s="167"/>
      <c r="B352" s="167"/>
      <c r="C352" s="111">
        <v>16</v>
      </c>
      <c r="D352" s="111" t="s">
        <v>400</v>
      </c>
      <c r="E352" s="120">
        <v>80607949.082699999</v>
      </c>
      <c r="F352" s="113">
        <v>0</v>
      </c>
      <c r="G352" s="120">
        <v>5551769.3092</v>
      </c>
      <c r="H352" s="120">
        <v>224726.8089</v>
      </c>
      <c r="I352" s="120">
        <v>31715157.620099999</v>
      </c>
      <c r="J352" s="114">
        <f t="shared" si="39"/>
        <v>118099602.82089999</v>
      </c>
      <c r="K352" s="109"/>
      <c r="L352" s="166"/>
      <c r="M352" s="167"/>
      <c r="N352" s="115">
        <v>21</v>
      </c>
      <c r="O352" s="111" t="s">
        <v>776</v>
      </c>
      <c r="P352" s="120">
        <v>94970551.020799994</v>
      </c>
      <c r="Q352" s="120">
        <v>0</v>
      </c>
      <c r="R352" s="120">
        <v>6540975.1325000003</v>
      </c>
      <c r="S352" s="120">
        <v>264768.2904</v>
      </c>
      <c r="T352" s="120">
        <v>35385018.103299998</v>
      </c>
      <c r="U352" s="114">
        <f t="shared" si="40"/>
        <v>137161312.54699999</v>
      </c>
    </row>
    <row r="353" spans="1:21" ht="24.95" customHeight="1" x14ac:dyDescent="0.25">
      <c r="A353" s="167"/>
      <c r="B353" s="167"/>
      <c r="C353" s="111">
        <v>17</v>
      </c>
      <c r="D353" s="111" t="s">
        <v>401</v>
      </c>
      <c r="E353" s="120">
        <v>85298490.271799996</v>
      </c>
      <c r="F353" s="113">
        <v>0</v>
      </c>
      <c r="G353" s="120">
        <v>5874824.3293000003</v>
      </c>
      <c r="H353" s="120">
        <v>237803.56330000001</v>
      </c>
      <c r="I353" s="120">
        <v>34145491.595799997</v>
      </c>
      <c r="J353" s="114">
        <f t="shared" si="39"/>
        <v>125556609.76019999</v>
      </c>
      <c r="K353" s="109"/>
      <c r="L353" s="166"/>
      <c r="M353" s="167"/>
      <c r="N353" s="115">
        <v>22</v>
      </c>
      <c r="O353" s="111" t="s">
        <v>777</v>
      </c>
      <c r="P353" s="120">
        <v>91376427.077399999</v>
      </c>
      <c r="Q353" s="120">
        <v>0</v>
      </c>
      <c r="R353" s="120">
        <v>6293434.4466000004</v>
      </c>
      <c r="S353" s="120">
        <v>254748.23639999999</v>
      </c>
      <c r="T353" s="120">
        <v>34130502.575099997</v>
      </c>
      <c r="U353" s="114">
        <f t="shared" si="40"/>
        <v>132055112.3355</v>
      </c>
    </row>
    <row r="354" spans="1:21" ht="24.95" customHeight="1" x14ac:dyDescent="0.25">
      <c r="A354" s="167"/>
      <c r="B354" s="167"/>
      <c r="C354" s="111">
        <v>18</v>
      </c>
      <c r="D354" s="111" t="s">
        <v>402</v>
      </c>
      <c r="E354" s="120">
        <v>88964834.189700007</v>
      </c>
      <c r="F354" s="113">
        <v>0</v>
      </c>
      <c r="G354" s="120">
        <v>6127339.0734999999</v>
      </c>
      <c r="H354" s="120">
        <v>248024.95929999999</v>
      </c>
      <c r="I354" s="120">
        <v>36321545.592900001</v>
      </c>
      <c r="J354" s="114">
        <f t="shared" si="39"/>
        <v>131661743.8154</v>
      </c>
      <c r="K354" s="109"/>
      <c r="L354" s="166"/>
      <c r="M354" s="167"/>
      <c r="N354" s="115">
        <v>23</v>
      </c>
      <c r="O354" s="111" t="s">
        <v>778</v>
      </c>
      <c r="P354" s="120">
        <v>85665380.272300005</v>
      </c>
      <c r="Q354" s="120">
        <v>0</v>
      </c>
      <c r="R354" s="120">
        <v>5900093.4084999999</v>
      </c>
      <c r="S354" s="120">
        <v>238826.4155</v>
      </c>
      <c r="T354" s="120">
        <v>30703193.978399999</v>
      </c>
      <c r="U354" s="114">
        <f t="shared" si="40"/>
        <v>122507494.0747</v>
      </c>
    </row>
    <row r="355" spans="1:21" ht="24.95" customHeight="1" x14ac:dyDescent="0.25">
      <c r="A355" s="167"/>
      <c r="B355" s="167"/>
      <c r="C355" s="111">
        <v>19</v>
      </c>
      <c r="D355" s="111" t="s">
        <v>403</v>
      </c>
      <c r="E355" s="120">
        <v>91913715.194299996</v>
      </c>
      <c r="F355" s="113">
        <v>0</v>
      </c>
      <c r="G355" s="120">
        <v>6330439.4779000003</v>
      </c>
      <c r="H355" s="120">
        <v>256246.14129999999</v>
      </c>
      <c r="I355" s="120">
        <v>34972970.386100002</v>
      </c>
      <c r="J355" s="114">
        <f t="shared" si="39"/>
        <v>133473371.19959998</v>
      </c>
      <c r="K355" s="109"/>
      <c r="L355" s="110"/>
      <c r="M355" s="168" t="s">
        <v>885</v>
      </c>
      <c r="N355" s="168"/>
      <c r="O355" s="168"/>
      <c r="P355" s="116">
        <f>SUM(P332:P354)</f>
        <v>2263463900.0836</v>
      </c>
      <c r="Q355" s="116">
        <f t="shared" ref="Q355:U355" si="43">SUM(Q332:Q354)</f>
        <v>0</v>
      </c>
      <c r="R355" s="116">
        <f t="shared" si="43"/>
        <v>155893178.72319996</v>
      </c>
      <c r="S355" s="116">
        <f t="shared" si="43"/>
        <v>6310308.4137999993</v>
      </c>
      <c r="T355" s="116">
        <f t="shared" si="43"/>
        <v>782388323.37959981</v>
      </c>
      <c r="U355" s="116">
        <f t="shared" si="43"/>
        <v>3208055710.6002002</v>
      </c>
    </row>
    <row r="356" spans="1:21" ht="24.95" customHeight="1" x14ac:dyDescent="0.25">
      <c r="A356" s="167"/>
      <c r="B356" s="167"/>
      <c r="C356" s="111">
        <v>20</v>
      </c>
      <c r="D356" s="111" t="s">
        <v>404</v>
      </c>
      <c r="E356" s="120">
        <v>92708464.166899994</v>
      </c>
      <c r="F356" s="113">
        <v>0</v>
      </c>
      <c r="G356" s="120">
        <v>6385176.7960000001</v>
      </c>
      <c r="H356" s="120">
        <v>258461.821</v>
      </c>
      <c r="I356" s="120">
        <v>35465877.8851</v>
      </c>
      <c r="J356" s="114">
        <f t="shared" si="39"/>
        <v>134817980.669</v>
      </c>
      <c r="K356" s="109"/>
      <c r="L356" s="166">
        <v>34</v>
      </c>
      <c r="M356" s="167" t="s">
        <v>71</v>
      </c>
      <c r="N356" s="115">
        <v>1</v>
      </c>
      <c r="O356" s="111" t="s">
        <v>779</v>
      </c>
      <c r="P356" s="120">
        <v>85029099.2148</v>
      </c>
      <c r="Q356" s="113">
        <v>0</v>
      </c>
      <c r="R356" s="120">
        <v>5856270.3651000001</v>
      </c>
      <c r="S356" s="120">
        <v>237052.52830000001</v>
      </c>
      <c r="T356" s="120">
        <v>31149597.512899999</v>
      </c>
      <c r="U356" s="114">
        <f t="shared" si="40"/>
        <v>122272019.62109999</v>
      </c>
    </row>
    <row r="357" spans="1:21" ht="24.95" customHeight="1" x14ac:dyDescent="0.25">
      <c r="A357" s="167"/>
      <c r="B357" s="167"/>
      <c r="C357" s="111">
        <v>21</v>
      </c>
      <c r="D357" s="111" t="s">
        <v>405</v>
      </c>
      <c r="E357" s="120">
        <v>86849241.859500006</v>
      </c>
      <c r="F357" s="113">
        <v>0</v>
      </c>
      <c r="G357" s="120">
        <v>5981630.3598999996</v>
      </c>
      <c r="H357" s="120">
        <v>242126.9019</v>
      </c>
      <c r="I357" s="120">
        <v>34139621.924000002</v>
      </c>
      <c r="J357" s="114">
        <f t="shared" si="39"/>
        <v>127212621.04530001</v>
      </c>
      <c r="K357" s="109"/>
      <c r="L357" s="166"/>
      <c r="M357" s="167"/>
      <c r="N357" s="115">
        <v>2</v>
      </c>
      <c r="O357" s="111" t="s">
        <v>780</v>
      </c>
      <c r="P357" s="120">
        <v>145504369.98609999</v>
      </c>
      <c r="Q357" s="113">
        <v>0</v>
      </c>
      <c r="R357" s="120">
        <v>10021427.2268</v>
      </c>
      <c r="S357" s="120">
        <v>405651.46639999998</v>
      </c>
      <c r="T357" s="120">
        <v>39991352.2302</v>
      </c>
      <c r="U357" s="114">
        <f t="shared" si="40"/>
        <v>195922800.90949997</v>
      </c>
    </row>
    <row r="358" spans="1:21" ht="24.95" customHeight="1" x14ac:dyDescent="0.25">
      <c r="A358" s="167"/>
      <c r="B358" s="167"/>
      <c r="C358" s="111">
        <v>22</v>
      </c>
      <c r="D358" s="111" t="s">
        <v>406</v>
      </c>
      <c r="E358" s="120">
        <v>79663259.058699995</v>
      </c>
      <c r="F358" s="113">
        <v>0</v>
      </c>
      <c r="G358" s="120">
        <v>5486704.9929999998</v>
      </c>
      <c r="H358" s="120">
        <v>222093.10870000001</v>
      </c>
      <c r="I358" s="120">
        <v>31749071.279199999</v>
      </c>
      <c r="J358" s="114">
        <f t="shared" si="39"/>
        <v>117121128.43960001</v>
      </c>
      <c r="K358" s="109"/>
      <c r="L358" s="166"/>
      <c r="M358" s="167"/>
      <c r="N358" s="115">
        <v>3</v>
      </c>
      <c r="O358" s="111" t="s">
        <v>781</v>
      </c>
      <c r="P358" s="120">
        <v>99934737.179499999</v>
      </c>
      <c r="Q358" s="113">
        <v>0</v>
      </c>
      <c r="R358" s="120">
        <v>6882877.0996000003</v>
      </c>
      <c r="S358" s="120">
        <v>278607.93930000003</v>
      </c>
      <c r="T358" s="120">
        <v>34569224.810599998</v>
      </c>
      <c r="U358" s="114">
        <f t="shared" si="40"/>
        <v>141665447.02899998</v>
      </c>
    </row>
    <row r="359" spans="1:21" ht="24.95" customHeight="1" x14ac:dyDescent="0.25">
      <c r="A359" s="167"/>
      <c r="B359" s="167"/>
      <c r="C359" s="111">
        <v>23</v>
      </c>
      <c r="D359" s="111" t="s">
        <v>407</v>
      </c>
      <c r="E359" s="120">
        <v>97764225.151099995</v>
      </c>
      <c r="F359" s="113">
        <v>0</v>
      </c>
      <c r="G359" s="120">
        <v>6733385.8620999996</v>
      </c>
      <c r="H359" s="120">
        <v>272556.77130000002</v>
      </c>
      <c r="I359" s="120">
        <v>36357850.599799998</v>
      </c>
      <c r="J359" s="114">
        <f t="shared" si="39"/>
        <v>141128018.38429999</v>
      </c>
      <c r="K359" s="109"/>
      <c r="L359" s="166"/>
      <c r="M359" s="167"/>
      <c r="N359" s="115">
        <v>4</v>
      </c>
      <c r="O359" s="111" t="s">
        <v>782</v>
      </c>
      <c r="P359" s="120">
        <v>119322673.83400001</v>
      </c>
      <c r="Q359" s="113">
        <v>0</v>
      </c>
      <c r="R359" s="120">
        <v>8218196.4188000001</v>
      </c>
      <c r="S359" s="120">
        <v>332659.54570000002</v>
      </c>
      <c r="T359" s="120">
        <v>31211917.4848</v>
      </c>
      <c r="U359" s="114">
        <f t="shared" si="40"/>
        <v>159085447.28330001</v>
      </c>
    </row>
    <row r="360" spans="1:21" ht="24.95" customHeight="1" x14ac:dyDescent="0.25">
      <c r="A360" s="167"/>
      <c r="B360" s="167"/>
      <c r="C360" s="111">
        <v>24</v>
      </c>
      <c r="D360" s="111" t="s">
        <v>408</v>
      </c>
      <c r="E360" s="120">
        <v>72297471.244499996</v>
      </c>
      <c r="F360" s="113">
        <v>0</v>
      </c>
      <c r="G360" s="120">
        <v>4979395.7861000001</v>
      </c>
      <c r="H360" s="120">
        <v>201558.0373</v>
      </c>
      <c r="I360" s="120">
        <v>28081975.720800001</v>
      </c>
      <c r="J360" s="114">
        <f t="shared" si="39"/>
        <v>105560400.7887</v>
      </c>
      <c r="K360" s="109"/>
      <c r="L360" s="166"/>
      <c r="M360" s="167"/>
      <c r="N360" s="115">
        <v>5</v>
      </c>
      <c r="O360" s="111" t="s">
        <v>783</v>
      </c>
      <c r="P360" s="120">
        <v>128909709.7731</v>
      </c>
      <c r="Q360" s="113">
        <v>0</v>
      </c>
      <c r="R360" s="120">
        <v>8878491.2469999995</v>
      </c>
      <c r="S360" s="120">
        <v>359387.23220000003</v>
      </c>
      <c r="T360" s="120">
        <v>42586616.736299999</v>
      </c>
      <c r="U360" s="114">
        <f t="shared" si="40"/>
        <v>180734204.98859999</v>
      </c>
    </row>
    <row r="361" spans="1:21" ht="24.95" customHeight="1" x14ac:dyDescent="0.25">
      <c r="A361" s="167"/>
      <c r="B361" s="167"/>
      <c r="C361" s="111">
        <v>25</v>
      </c>
      <c r="D361" s="111" t="s">
        <v>409</v>
      </c>
      <c r="E361" s="120">
        <v>90741959.704400003</v>
      </c>
      <c r="F361" s="113">
        <v>0</v>
      </c>
      <c r="G361" s="120">
        <v>6249736.3185000001</v>
      </c>
      <c r="H361" s="120">
        <v>252979.40549999999</v>
      </c>
      <c r="I361" s="120">
        <v>31924799.107099999</v>
      </c>
      <c r="J361" s="114">
        <f t="shared" si="39"/>
        <v>129169474.53549999</v>
      </c>
      <c r="K361" s="109"/>
      <c r="L361" s="166"/>
      <c r="M361" s="167"/>
      <c r="N361" s="115">
        <v>6</v>
      </c>
      <c r="O361" s="111" t="s">
        <v>784</v>
      </c>
      <c r="P361" s="120">
        <v>89302262.176499993</v>
      </c>
      <c r="Q361" s="113">
        <v>0</v>
      </c>
      <c r="R361" s="120">
        <v>6150578.9940999998</v>
      </c>
      <c r="S361" s="120">
        <v>248965.67439999999</v>
      </c>
      <c r="T361" s="120">
        <v>30941840.118000001</v>
      </c>
      <c r="U361" s="114">
        <f t="shared" si="40"/>
        <v>126643646.963</v>
      </c>
    </row>
    <row r="362" spans="1:21" ht="24.95" customHeight="1" x14ac:dyDescent="0.25">
      <c r="A362" s="167"/>
      <c r="B362" s="167"/>
      <c r="C362" s="111">
        <v>26</v>
      </c>
      <c r="D362" s="111" t="s">
        <v>410</v>
      </c>
      <c r="E362" s="120">
        <v>82529352.449900001</v>
      </c>
      <c r="F362" s="113">
        <v>0</v>
      </c>
      <c r="G362" s="120">
        <v>5684103.5065000001</v>
      </c>
      <c r="H362" s="120">
        <v>230083.4871</v>
      </c>
      <c r="I362" s="120">
        <v>31990597.403099999</v>
      </c>
      <c r="J362" s="114">
        <f t="shared" si="39"/>
        <v>120434136.84660001</v>
      </c>
      <c r="K362" s="109"/>
      <c r="L362" s="166"/>
      <c r="M362" s="167"/>
      <c r="N362" s="115">
        <v>7</v>
      </c>
      <c r="O362" s="111" t="s">
        <v>785</v>
      </c>
      <c r="P362" s="120">
        <v>85893425.601300001</v>
      </c>
      <c r="Q362" s="113">
        <v>0</v>
      </c>
      <c r="R362" s="120">
        <v>5915799.7385999998</v>
      </c>
      <c r="S362" s="120">
        <v>239462.18280000001</v>
      </c>
      <c r="T362" s="120">
        <v>34984739.600299999</v>
      </c>
      <c r="U362" s="114">
        <f t="shared" si="40"/>
        <v>127033427.123</v>
      </c>
    </row>
    <row r="363" spans="1:21" ht="24.95" customHeight="1" x14ac:dyDescent="0.25">
      <c r="A363" s="167"/>
      <c r="B363" s="167"/>
      <c r="C363" s="111">
        <v>27</v>
      </c>
      <c r="D363" s="111" t="s">
        <v>411</v>
      </c>
      <c r="E363" s="120">
        <v>76473732.181400001</v>
      </c>
      <c r="F363" s="113">
        <v>0</v>
      </c>
      <c r="G363" s="120">
        <v>5267030.4122000001</v>
      </c>
      <c r="H363" s="120">
        <v>213201.03030000001</v>
      </c>
      <c r="I363" s="120">
        <v>29381999.321600001</v>
      </c>
      <c r="J363" s="114">
        <f t="shared" si="39"/>
        <v>111335962.94550002</v>
      </c>
      <c r="K363" s="109"/>
      <c r="L363" s="166"/>
      <c r="M363" s="167"/>
      <c r="N363" s="115">
        <v>8</v>
      </c>
      <c r="O363" s="111" t="s">
        <v>786</v>
      </c>
      <c r="P363" s="120">
        <v>133318343.2235</v>
      </c>
      <c r="Q363" s="113">
        <v>0</v>
      </c>
      <c r="R363" s="120">
        <v>9182130.2324999999</v>
      </c>
      <c r="S363" s="120">
        <v>371678.0563</v>
      </c>
      <c r="T363" s="120">
        <v>39042711.82</v>
      </c>
      <c r="U363" s="114">
        <f t="shared" si="40"/>
        <v>181914863.33230001</v>
      </c>
    </row>
    <row r="364" spans="1:21" ht="24.95" customHeight="1" x14ac:dyDescent="0.25">
      <c r="A364" s="111"/>
      <c r="B364" s="168" t="s">
        <v>869</v>
      </c>
      <c r="C364" s="168"/>
      <c r="D364" s="168"/>
      <c r="E364" s="116">
        <f>SUM(E337:E363)</f>
        <v>2391254538.6994996</v>
      </c>
      <c r="F364" s="116">
        <f t="shared" ref="F364:J364" si="44">SUM(F337:F363)</f>
        <v>0</v>
      </c>
      <c r="G364" s="116">
        <f t="shared" si="44"/>
        <v>164694595.37680003</v>
      </c>
      <c r="H364" s="116">
        <f t="shared" si="44"/>
        <v>6666575.7886999985</v>
      </c>
      <c r="I364" s="116">
        <f t="shared" si="44"/>
        <v>921081228.72320008</v>
      </c>
      <c r="J364" s="116">
        <f t="shared" si="44"/>
        <v>3483696938.5882001</v>
      </c>
      <c r="K364" s="109"/>
      <c r="L364" s="166"/>
      <c r="M364" s="167"/>
      <c r="N364" s="115">
        <v>9</v>
      </c>
      <c r="O364" s="111" t="s">
        <v>787</v>
      </c>
      <c r="P364" s="120">
        <v>94901232.814899996</v>
      </c>
      <c r="Q364" s="113">
        <v>0</v>
      </c>
      <c r="R364" s="120">
        <v>6536200.9298</v>
      </c>
      <c r="S364" s="120">
        <v>264575.03820000001</v>
      </c>
      <c r="T364" s="120">
        <v>31483661.548500001</v>
      </c>
      <c r="U364" s="114">
        <f t="shared" si="40"/>
        <v>133185670.33140001</v>
      </c>
    </row>
    <row r="365" spans="1:21" ht="24.95" customHeight="1" x14ac:dyDescent="0.25">
      <c r="A365" s="167">
        <v>18</v>
      </c>
      <c r="B365" s="167" t="s">
        <v>55</v>
      </c>
      <c r="C365" s="111">
        <v>1</v>
      </c>
      <c r="D365" s="111" t="s">
        <v>412</v>
      </c>
      <c r="E365" s="120">
        <v>143180874.14089999</v>
      </c>
      <c r="F365" s="113">
        <v>0</v>
      </c>
      <c r="G365" s="120">
        <v>9861399.4246999994</v>
      </c>
      <c r="H365" s="120">
        <v>399173.79499999998</v>
      </c>
      <c r="I365" s="120">
        <v>41033254.767700002</v>
      </c>
      <c r="J365" s="114">
        <f t="shared" si="39"/>
        <v>194474702.12829995</v>
      </c>
      <c r="K365" s="109"/>
      <c r="L365" s="166"/>
      <c r="M365" s="167"/>
      <c r="N365" s="115">
        <v>10</v>
      </c>
      <c r="O365" s="111" t="s">
        <v>788</v>
      </c>
      <c r="P365" s="120">
        <v>87622091.432899997</v>
      </c>
      <c r="Q365" s="113">
        <v>0</v>
      </c>
      <c r="R365" s="120">
        <v>6034859.3848999999</v>
      </c>
      <c r="S365" s="120">
        <v>244281.52830000001</v>
      </c>
      <c r="T365" s="120">
        <v>31850262.4067</v>
      </c>
      <c r="U365" s="114">
        <f t="shared" si="40"/>
        <v>125751494.7528</v>
      </c>
    </row>
    <row r="366" spans="1:21" ht="24.95" customHeight="1" x14ac:dyDescent="0.25">
      <c r="A366" s="167"/>
      <c r="B366" s="167"/>
      <c r="C366" s="111">
        <v>2</v>
      </c>
      <c r="D366" s="111" t="s">
        <v>413</v>
      </c>
      <c r="E366" s="120">
        <v>145590084.13730001</v>
      </c>
      <c r="F366" s="113">
        <v>0</v>
      </c>
      <c r="G366" s="120">
        <v>10027330.679300001</v>
      </c>
      <c r="H366" s="120">
        <v>405890.42879999999</v>
      </c>
      <c r="I366" s="120">
        <v>49431015.917499997</v>
      </c>
      <c r="J366" s="114">
        <f t="shared" si="39"/>
        <v>205454321.1629</v>
      </c>
      <c r="K366" s="109"/>
      <c r="L366" s="166"/>
      <c r="M366" s="167"/>
      <c r="N366" s="115">
        <v>11</v>
      </c>
      <c r="O366" s="111" t="s">
        <v>789</v>
      </c>
      <c r="P366" s="120">
        <v>130760026.3443</v>
      </c>
      <c r="Q366" s="113">
        <v>0</v>
      </c>
      <c r="R366" s="120">
        <v>9005929.4322999995</v>
      </c>
      <c r="S366" s="120">
        <v>364545.72759999998</v>
      </c>
      <c r="T366" s="120">
        <v>41114705.957000002</v>
      </c>
      <c r="U366" s="114">
        <f t="shared" si="40"/>
        <v>181245207.4612</v>
      </c>
    </row>
    <row r="367" spans="1:21" ht="24.95" customHeight="1" x14ac:dyDescent="0.25">
      <c r="A367" s="167"/>
      <c r="B367" s="167"/>
      <c r="C367" s="111">
        <v>3</v>
      </c>
      <c r="D367" s="111" t="s">
        <v>414</v>
      </c>
      <c r="E367" s="120">
        <v>120487421.1471</v>
      </c>
      <c r="F367" s="113">
        <v>0</v>
      </c>
      <c r="G367" s="120">
        <v>8298416.8990000002</v>
      </c>
      <c r="H367" s="120">
        <v>335906.74339999998</v>
      </c>
      <c r="I367" s="120">
        <v>43501705.377400003</v>
      </c>
      <c r="J367" s="114">
        <f t="shared" si="39"/>
        <v>172623450.16690001</v>
      </c>
      <c r="K367" s="109"/>
      <c r="L367" s="166"/>
      <c r="M367" s="167"/>
      <c r="N367" s="115">
        <v>12</v>
      </c>
      <c r="O367" s="111" t="s">
        <v>790</v>
      </c>
      <c r="P367" s="120">
        <v>103500788.28929999</v>
      </c>
      <c r="Q367" s="113">
        <v>0</v>
      </c>
      <c r="R367" s="120">
        <v>7128484.3049999997</v>
      </c>
      <c r="S367" s="120">
        <v>288549.7291</v>
      </c>
      <c r="T367" s="120">
        <v>34658936.584200002</v>
      </c>
      <c r="U367" s="114">
        <f t="shared" si="40"/>
        <v>145576758.90760002</v>
      </c>
    </row>
    <row r="368" spans="1:21" ht="24.95" customHeight="1" x14ac:dyDescent="0.25">
      <c r="A368" s="167"/>
      <c r="B368" s="167"/>
      <c r="C368" s="111">
        <v>4</v>
      </c>
      <c r="D368" s="111" t="s">
        <v>415</v>
      </c>
      <c r="E368" s="120">
        <v>92773590.581900001</v>
      </c>
      <c r="F368" s="113">
        <v>0</v>
      </c>
      <c r="G368" s="120">
        <v>6389662.2944999998</v>
      </c>
      <c r="H368" s="120">
        <v>258643.38690000001</v>
      </c>
      <c r="I368" s="120">
        <v>30779807.7557</v>
      </c>
      <c r="J368" s="114">
        <f t="shared" si="39"/>
        <v>130201704.01899999</v>
      </c>
      <c r="K368" s="109"/>
      <c r="L368" s="166"/>
      <c r="M368" s="167"/>
      <c r="N368" s="115">
        <v>13</v>
      </c>
      <c r="O368" s="111" t="s">
        <v>791</v>
      </c>
      <c r="P368" s="120">
        <v>88957546.673700005</v>
      </c>
      <c r="Q368" s="113">
        <v>0</v>
      </c>
      <c r="R368" s="120">
        <v>6126837.1551999999</v>
      </c>
      <c r="S368" s="120">
        <v>248004.64249999999</v>
      </c>
      <c r="T368" s="120">
        <v>32986514.918499999</v>
      </c>
      <c r="U368" s="114">
        <f t="shared" si="40"/>
        <v>128318903.3899</v>
      </c>
    </row>
    <row r="369" spans="1:21" ht="24.95" customHeight="1" x14ac:dyDescent="0.25">
      <c r="A369" s="167"/>
      <c r="B369" s="167"/>
      <c r="C369" s="111">
        <v>5</v>
      </c>
      <c r="D369" s="111" t="s">
        <v>416</v>
      </c>
      <c r="E369" s="120">
        <v>152515594.7861</v>
      </c>
      <c r="F369" s="113">
        <v>0</v>
      </c>
      <c r="G369" s="120">
        <v>10504316.360099999</v>
      </c>
      <c r="H369" s="120">
        <v>425198.05200000003</v>
      </c>
      <c r="I369" s="120">
        <v>53922329.337399997</v>
      </c>
      <c r="J369" s="114">
        <f t="shared" si="39"/>
        <v>217367438.53559998</v>
      </c>
      <c r="K369" s="109"/>
      <c r="L369" s="166"/>
      <c r="M369" s="167"/>
      <c r="N369" s="115">
        <v>14</v>
      </c>
      <c r="O369" s="111" t="s">
        <v>792</v>
      </c>
      <c r="P369" s="120">
        <v>127419051.62289999</v>
      </c>
      <c r="Q369" s="113">
        <v>0</v>
      </c>
      <c r="R369" s="120">
        <v>8775824.0750999991</v>
      </c>
      <c r="S369" s="120">
        <v>355231.42800000001</v>
      </c>
      <c r="T369" s="120">
        <v>42354511.073299997</v>
      </c>
      <c r="U369" s="114">
        <f t="shared" si="40"/>
        <v>178904618.19929999</v>
      </c>
    </row>
    <row r="370" spans="1:21" ht="24.95" customHeight="1" x14ac:dyDescent="0.25">
      <c r="A370" s="167"/>
      <c r="B370" s="167"/>
      <c r="C370" s="111">
        <v>6</v>
      </c>
      <c r="D370" s="111" t="s">
        <v>417</v>
      </c>
      <c r="E370" s="120">
        <v>102171690.8388</v>
      </c>
      <c r="F370" s="113">
        <v>0</v>
      </c>
      <c r="G370" s="120">
        <v>7036944.4194999998</v>
      </c>
      <c r="H370" s="120">
        <v>284844.33980000002</v>
      </c>
      <c r="I370" s="120">
        <v>36798612.674000002</v>
      </c>
      <c r="J370" s="114">
        <f t="shared" si="39"/>
        <v>146292092.2721</v>
      </c>
      <c r="K370" s="109"/>
      <c r="L370" s="166"/>
      <c r="M370" s="167"/>
      <c r="N370" s="115">
        <v>15</v>
      </c>
      <c r="O370" s="111" t="s">
        <v>793</v>
      </c>
      <c r="P370" s="120">
        <v>84467783.331200004</v>
      </c>
      <c r="Q370" s="113">
        <v>0</v>
      </c>
      <c r="R370" s="120">
        <v>5817610.4522000002</v>
      </c>
      <c r="S370" s="120">
        <v>235487.63639999999</v>
      </c>
      <c r="T370" s="120">
        <v>31329963.1061</v>
      </c>
      <c r="U370" s="114">
        <f t="shared" si="40"/>
        <v>121850844.52590001</v>
      </c>
    </row>
    <row r="371" spans="1:21" ht="24.95" customHeight="1" x14ac:dyDescent="0.25">
      <c r="A371" s="167"/>
      <c r="B371" s="167"/>
      <c r="C371" s="111">
        <v>7</v>
      </c>
      <c r="D371" s="111" t="s">
        <v>418</v>
      </c>
      <c r="E371" s="120">
        <v>89093513.452399999</v>
      </c>
      <c r="F371" s="113">
        <v>0</v>
      </c>
      <c r="G371" s="120">
        <v>6136201.693</v>
      </c>
      <c r="H371" s="120">
        <v>248383.7041</v>
      </c>
      <c r="I371" s="120">
        <v>34005156.164099999</v>
      </c>
      <c r="J371" s="114">
        <f t="shared" si="39"/>
        <v>129483255.01359999</v>
      </c>
      <c r="K371" s="109"/>
      <c r="L371" s="166"/>
      <c r="M371" s="167"/>
      <c r="N371" s="115">
        <v>16</v>
      </c>
      <c r="O371" s="111" t="s">
        <v>794</v>
      </c>
      <c r="P371" s="120">
        <v>91630624.172000006</v>
      </c>
      <c r="Q371" s="113">
        <v>0</v>
      </c>
      <c r="R371" s="120">
        <v>6310941.9461000003</v>
      </c>
      <c r="S371" s="120">
        <v>255456.91209999999</v>
      </c>
      <c r="T371" s="120">
        <v>34080230.426100001</v>
      </c>
      <c r="U371" s="114">
        <f t="shared" si="40"/>
        <v>132277253.45630001</v>
      </c>
    </row>
    <row r="372" spans="1:21" ht="24.95" customHeight="1" x14ac:dyDescent="0.25">
      <c r="A372" s="167"/>
      <c r="B372" s="167"/>
      <c r="C372" s="111">
        <v>8</v>
      </c>
      <c r="D372" s="111" t="s">
        <v>419</v>
      </c>
      <c r="E372" s="120">
        <v>118711265.1534</v>
      </c>
      <c r="F372" s="113">
        <v>0</v>
      </c>
      <c r="G372" s="120">
        <v>8176086.4286000002</v>
      </c>
      <c r="H372" s="120">
        <v>330955.0001</v>
      </c>
      <c r="I372" s="120">
        <v>42944303.953900002</v>
      </c>
      <c r="J372" s="114">
        <f t="shared" si="39"/>
        <v>170162610.53600001</v>
      </c>
      <c r="K372" s="109"/>
      <c r="L372" s="110"/>
      <c r="M372" s="168" t="s">
        <v>886</v>
      </c>
      <c r="N372" s="168"/>
      <c r="O372" s="168"/>
      <c r="P372" s="116">
        <f>SUM(P356:P371)</f>
        <v>1696473765.6700001</v>
      </c>
      <c r="Q372" s="116">
        <f t="shared" ref="Q372:U372" si="45">SUM(Q356:Q371)</f>
        <v>0</v>
      </c>
      <c r="R372" s="116">
        <f t="shared" si="45"/>
        <v>116842459.00310001</v>
      </c>
      <c r="S372" s="116">
        <f t="shared" si="45"/>
        <v>4729597.2675999999</v>
      </c>
      <c r="T372" s="116">
        <f t="shared" si="45"/>
        <v>564336786.33350003</v>
      </c>
      <c r="U372" s="116">
        <f t="shared" si="45"/>
        <v>2382382608.2741995</v>
      </c>
    </row>
    <row r="373" spans="1:21" ht="24.95" customHeight="1" x14ac:dyDescent="0.25">
      <c r="A373" s="167"/>
      <c r="B373" s="167"/>
      <c r="C373" s="111">
        <v>9</v>
      </c>
      <c r="D373" s="111" t="s">
        <v>420</v>
      </c>
      <c r="E373" s="120">
        <v>130950874.0803</v>
      </c>
      <c r="F373" s="113">
        <v>0</v>
      </c>
      <c r="G373" s="120">
        <v>9019073.8257999998</v>
      </c>
      <c r="H373" s="120">
        <v>365077.79180000001</v>
      </c>
      <c r="I373" s="120">
        <v>40447084.706</v>
      </c>
      <c r="J373" s="114">
        <f t="shared" si="39"/>
        <v>180782110.4039</v>
      </c>
      <c r="K373" s="109"/>
      <c r="L373" s="166">
        <v>35</v>
      </c>
      <c r="M373" s="167" t="s">
        <v>72</v>
      </c>
      <c r="N373" s="115">
        <v>1</v>
      </c>
      <c r="O373" s="111" t="s">
        <v>795</v>
      </c>
      <c r="P373" s="120">
        <v>94694801.176799998</v>
      </c>
      <c r="Q373" s="113">
        <v>0</v>
      </c>
      <c r="R373" s="120">
        <v>6521983.2149999999</v>
      </c>
      <c r="S373" s="120">
        <v>263999.52769999998</v>
      </c>
      <c r="T373" s="120">
        <v>33276567.193300001</v>
      </c>
      <c r="U373" s="114">
        <f t="shared" si="40"/>
        <v>134757351.1128</v>
      </c>
    </row>
    <row r="374" spans="1:21" ht="24.95" customHeight="1" x14ac:dyDescent="0.25">
      <c r="A374" s="167"/>
      <c r="B374" s="167"/>
      <c r="C374" s="111">
        <v>10</v>
      </c>
      <c r="D374" s="111" t="s">
        <v>421</v>
      </c>
      <c r="E374" s="120">
        <v>123709407.6575</v>
      </c>
      <c r="F374" s="113">
        <v>0</v>
      </c>
      <c r="G374" s="120">
        <v>8520327.0955999997</v>
      </c>
      <c r="H374" s="120">
        <v>344889.31589999999</v>
      </c>
      <c r="I374" s="120">
        <v>48666074.494400002</v>
      </c>
      <c r="J374" s="114">
        <f t="shared" si="39"/>
        <v>181240698.5634</v>
      </c>
      <c r="K374" s="109"/>
      <c r="L374" s="166"/>
      <c r="M374" s="167"/>
      <c r="N374" s="115">
        <v>2</v>
      </c>
      <c r="O374" s="111" t="s">
        <v>796</v>
      </c>
      <c r="P374" s="120">
        <v>104789172.6019</v>
      </c>
      <c r="Q374" s="113">
        <v>0</v>
      </c>
      <c r="R374" s="120">
        <v>7217220.1253000004</v>
      </c>
      <c r="S374" s="120">
        <v>292141.61420000001</v>
      </c>
      <c r="T374" s="120">
        <v>31054932.658599999</v>
      </c>
      <c r="U374" s="114">
        <f t="shared" si="40"/>
        <v>143353467</v>
      </c>
    </row>
    <row r="375" spans="1:21" ht="24.95" customHeight="1" x14ac:dyDescent="0.25">
      <c r="A375" s="167"/>
      <c r="B375" s="167"/>
      <c r="C375" s="111">
        <v>11</v>
      </c>
      <c r="D375" s="111" t="s">
        <v>422</v>
      </c>
      <c r="E375" s="120">
        <v>132079144.2806</v>
      </c>
      <c r="F375" s="113">
        <v>0</v>
      </c>
      <c r="G375" s="120">
        <v>9096781.9915999994</v>
      </c>
      <c r="H375" s="120">
        <v>368223.29499999998</v>
      </c>
      <c r="I375" s="120">
        <v>51904973.873499997</v>
      </c>
      <c r="J375" s="114">
        <f t="shared" si="39"/>
        <v>193449123.44069996</v>
      </c>
      <c r="K375" s="109"/>
      <c r="L375" s="166"/>
      <c r="M375" s="167"/>
      <c r="N375" s="115">
        <v>3</v>
      </c>
      <c r="O375" s="111" t="s">
        <v>797</v>
      </c>
      <c r="P375" s="120">
        <v>87738916.185699999</v>
      </c>
      <c r="Q375" s="113">
        <v>0</v>
      </c>
      <c r="R375" s="120">
        <v>6042905.5401999997</v>
      </c>
      <c r="S375" s="120">
        <v>244607.22390000001</v>
      </c>
      <c r="T375" s="120">
        <v>29525194.742600001</v>
      </c>
      <c r="U375" s="114">
        <f t="shared" si="40"/>
        <v>123551623.69240001</v>
      </c>
    </row>
    <row r="376" spans="1:21" ht="24.95" customHeight="1" x14ac:dyDescent="0.25">
      <c r="A376" s="167"/>
      <c r="B376" s="167"/>
      <c r="C376" s="111">
        <v>12</v>
      </c>
      <c r="D376" s="111" t="s">
        <v>423</v>
      </c>
      <c r="E376" s="120">
        <v>114139370.99150001</v>
      </c>
      <c r="F376" s="113">
        <v>0</v>
      </c>
      <c r="G376" s="120">
        <v>7861203.0705000004</v>
      </c>
      <c r="H376" s="120">
        <v>318209.02159999998</v>
      </c>
      <c r="I376" s="120">
        <v>40205703.5123</v>
      </c>
      <c r="J376" s="114">
        <f t="shared" si="39"/>
        <v>162524486.5959</v>
      </c>
      <c r="K376" s="109"/>
      <c r="L376" s="166"/>
      <c r="M376" s="167"/>
      <c r="N376" s="115">
        <v>4</v>
      </c>
      <c r="O376" s="111" t="s">
        <v>798</v>
      </c>
      <c r="P376" s="120">
        <v>98235598.140799999</v>
      </c>
      <c r="Q376" s="113">
        <v>0</v>
      </c>
      <c r="R376" s="120">
        <v>6765851.0734000001</v>
      </c>
      <c r="S376" s="120">
        <v>273870.91149999999</v>
      </c>
      <c r="T376" s="120">
        <v>33067360.496800002</v>
      </c>
      <c r="U376" s="114">
        <f t="shared" si="40"/>
        <v>138342680.6225</v>
      </c>
    </row>
    <row r="377" spans="1:21" ht="24.95" customHeight="1" x14ac:dyDescent="0.25">
      <c r="A377" s="167"/>
      <c r="B377" s="167"/>
      <c r="C377" s="111">
        <v>13</v>
      </c>
      <c r="D377" s="111" t="s">
        <v>424</v>
      </c>
      <c r="E377" s="120">
        <v>98886664.089000002</v>
      </c>
      <c r="F377" s="113">
        <v>0</v>
      </c>
      <c r="G377" s="120">
        <v>6810692.4072000002</v>
      </c>
      <c r="H377" s="120">
        <v>275686.01750000002</v>
      </c>
      <c r="I377" s="120">
        <v>38874954.7161</v>
      </c>
      <c r="J377" s="114">
        <f t="shared" si="39"/>
        <v>144847997.22979999</v>
      </c>
      <c r="K377" s="109"/>
      <c r="L377" s="166"/>
      <c r="M377" s="167"/>
      <c r="N377" s="115">
        <v>5</v>
      </c>
      <c r="O377" s="111" t="s">
        <v>799</v>
      </c>
      <c r="P377" s="120">
        <v>137782941.458</v>
      </c>
      <c r="Q377" s="113">
        <v>0</v>
      </c>
      <c r="R377" s="120">
        <v>9489623.7208999991</v>
      </c>
      <c r="S377" s="120">
        <v>384124.90460000001</v>
      </c>
      <c r="T377" s="120">
        <v>44941851.430200003</v>
      </c>
      <c r="U377" s="114">
        <f t="shared" si="40"/>
        <v>192598541.51370001</v>
      </c>
    </row>
    <row r="378" spans="1:21" ht="24.95" customHeight="1" x14ac:dyDescent="0.25">
      <c r="A378" s="167"/>
      <c r="B378" s="167"/>
      <c r="C378" s="111">
        <v>14</v>
      </c>
      <c r="D378" s="111" t="s">
        <v>425</v>
      </c>
      <c r="E378" s="120">
        <v>101820806.36480001</v>
      </c>
      <c r="F378" s="113">
        <v>0</v>
      </c>
      <c r="G378" s="120">
        <v>7012777.7005000003</v>
      </c>
      <c r="H378" s="120">
        <v>283866.10940000002</v>
      </c>
      <c r="I378" s="120">
        <v>35065392.803099997</v>
      </c>
      <c r="J378" s="114">
        <f t="shared" si="39"/>
        <v>144182842.97780001</v>
      </c>
      <c r="K378" s="109"/>
      <c r="L378" s="166"/>
      <c r="M378" s="167"/>
      <c r="N378" s="115">
        <v>6</v>
      </c>
      <c r="O378" s="111" t="s">
        <v>800</v>
      </c>
      <c r="P378" s="120">
        <v>114186472.2167</v>
      </c>
      <c r="Q378" s="113">
        <v>0</v>
      </c>
      <c r="R378" s="120">
        <v>7864447.1070999997</v>
      </c>
      <c r="S378" s="120">
        <v>318340.33510000003</v>
      </c>
      <c r="T378" s="120">
        <v>34545648.203400001</v>
      </c>
      <c r="U378" s="114">
        <f t="shared" si="40"/>
        <v>156914907.86229998</v>
      </c>
    </row>
    <row r="379" spans="1:21" ht="24.95" customHeight="1" x14ac:dyDescent="0.25">
      <c r="A379" s="167"/>
      <c r="B379" s="167"/>
      <c r="C379" s="111">
        <v>15</v>
      </c>
      <c r="D379" s="111" t="s">
        <v>426</v>
      </c>
      <c r="E379" s="120">
        <v>117867551.00409999</v>
      </c>
      <c r="F379" s="113">
        <v>0</v>
      </c>
      <c r="G379" s="120">
        <v>8117976.6964999996</v>
      </c>
      <c r="H379" s="120">
        <v>328602.81040000002</v>
      </c>
      <c r="I379" s="120">
        <v>43184163.380800001</v>
      </c>
      <c r="J379" s="114">
        <f t="shared" si="39"/>
        <v>169498293.89179999</v>
      </c>
      <c r="K379" s="109"/>
      <c r="L379" s="166"/>
      <c r="M379" s="167"/>
      <c r="N379" s="115">
        <v>7</v>
      </c>
      <c r="O379" s="111" t="s">
        <v>801</v>
      </c>
      <c r="P379" s="120">
        <v>105128079.627</v>
      </c>
      <c r="Q379" s="113">
        <v>0</v>
      </c>
      <c r="R379" s="120">
        <v>7240561.9128999999</v>
      </c>
      <c r="S379" s="120">
        <v>293086.45270000002</v>
      </c>
      <c r="T379" s="120">
        <v>32574090.6723</v>
      </c>
      <c r="U379" s="114">
        <f t="shared" si="40"/>
        <v>145235818.6649</v>
      </c>
    </row>
    <row r="380" spans="1:21" ht="24.95" customHeight="1" x14ac:dyDescent="0.25">
      <c r="A380" s="167"/>
      <c r="B380" s="167"/>
      <c r="C380" s="111">
        <v>16</v>
      </c>
      <c r="D380" s="111" t="s">
        <v>427</v>
      </c>
      <c r="E380" s="120">
        <v>91422027.451900005</v>
      </c>
      <c r="F380" s="113">
        <v>0</v>
      </c>
      <c r="G380" s="120">
        <v>6296575.1140000001</v>
      </c>
      <c r="H380" s="120">
        <v>254875.36559999999</v>
      </c>
      <c r="I380" s="120">
        <v>32817815.768399999</v>
      </c>
      <c r="J380" s="114">
        <f t="shared" si="39"/>
        <v>130791293.6999</v>
      </c>
      <c r="K380" s="109"/>
      <c r="L380" s="166"/>
      <c r="M380" s="167"/>
      <c r="N380" s="115">
        <v>8</v>
      </c>
      <c r="O380" s="111" t="s">
        <v>802</v>
      </c>
      <c r="P380" s="120">
        <v>91334738.015400007</v>
      </c>
      <c r="Q380" s="113">
        <v>0</v>
      </c>
      <c r="R380" s="120">
        <v>6290563.1657999996</v>
      </c>
      <c r="S380" s="120">
        <v>254632.01149999999</v>
      </c>
      <c r="T380" s="120">
        <v>30648113.6789</v>
      </c>
      <c r="U380" s="114">
        <f t="shared" si="40"/>
        <v>128528046.87160002</v>
      </c>
    </row>
    <row r="381" spans="1:21" ht="24.95" customHeight="1" x14ac:dyDescent="0.25">
      <c r="A381" s="167"/>
      <c r="B381" s="167"/>
      <c r="C381" s="111">
        <v>17</v>
      </c>
      <c r="D381" s="111" t="s">
        <v>428</v>
      </c>
      <c r="E381" s="120">
        <v>127206715.3725</v>
      </c>
      <c r="F381" s="113">
        <v>0</v>
      </c>
      <c r="G381" s="120">
        <v>8761199.6875999998</v>
      </c>
      <c r="H381" s="120">
        <v>354639.45600000001</v>
      </c>
      <c r="I381" s="120">
        <v>46743358.429700002</v>
      </c>
      <c r="J381" s="114">
        <f t="shared" si="39"/>
        <v>183065912.94580001</v>
      </c>
      <c r="K381" s="109"/>
      <c r="L381" s="166"/>
      <c r="M381" s="167"/>
      <c r="N381" s="115">
        <v>9</v>
      </c>
      <c r="O381" s="111" t="s">
        <v>803</v>
      </c>
      <c r="P381" s="120">
        <v>120455905.0918</v>
      </c>
      <c r="Q381" s="113">
        <v>0</v>
      </c>
      <c r="R381" s="120">
        <v>8296246.2710999995</v>
      </c>
      <c r="S381" s="120">
        <v>335818.8798</v>
      </c>
      <c r="T381" s="120">
        <v>39747771.629000001</v>
      </c>
      <c r="U381" s="114">
        <f t="shared" si="40"/>
        <v>168835741.87170002</v>
      </c>
    </row>
    <row r="382" spans="1:21" ht="24.95" customHeight="1" x14ac:dyDescent="0.25">
      <c r="A382" s="167"/>
      <c r="B382" s="167"/>
      <c r="C382" s="111">
        <v>18</v>
      </c>
      <c r="D382" s="111" t="s">
        <v>429</v>
      </c>
      <c r="E382" s="120">
        <v>85561032.757200003</v>
      </c>
      <c r="F382" s="113">
        <v>0</v>
      </c>
      <c r="G382" s="120">
        <v>5892906.6069</v>
      </c>
      <c r="H382" s="120">
        <v>238535.50520000001</v>
      </c>
      <c r="I382" s="120">
        <v>33344419.531399999</v>
      </c>
      <c r="J382" s="114">
        <f t="shared" si="39"/>
        <v>125036894.4007</v>
      </c>
      <c r="K382" s="109"/>
      <c r="L382" s="166"/>
      <c r="M382" s="167"/>
      <c r="N382" s="115">
        <v>10</v>
      </c>
      <c r="O382" s="111" t="s">
        <v>804</v>
      </c>
      <c r="P382" s="120">
        <v>84952080.118300006</v>
      </c>
      <c r="Q382" s="113">
        <v>0</v>
      </c>
      <c r="R382" s="120">
        <v>5850965.7734000003</v>
      </c>
      <c r="S382" s="120">
        <v>236837.80679999999</v>
      </c>
      <c r="T382" s="120">
        <v>30900437.100200001</v>
      </c>
      <c r="U382" s="114">
        <f t="shared" si="40"/>
        <v>121940320.79869999</v>
      </c>
    </row>
    <row r="383" spans="1:21" ht="24.95" customHeight="1" x14ac:dyDescent="0.25">
      <c r="A383" s="167"/>
      <c r="B383" s="167"/>
      <c r="C383" s="111">
        <v>19</v>
      </c>
      <c r="D383" s="111" t="s">
        <v>430</v>
      </c>
      <c r="E383" s="120">
        <v>112897673.5925</v>
      </c>
      <c r="F383" s="113">
        <v>0</v>
      </c>
      <c r="G383" s="120">
        <v>7775682.7516000001</v>
      </c>
      <c r="H383" s="120">
        <v>314747.29489999998</v>
      </c>
      <c r="I383" s="120">
        <v>43533879.874499999</v>
      </c>
      <c r="J383" s="114">
        <f t="shared" si="39"/>
        <v>164521983.51350001</v>
      </c>
      <c r="K383" s="109"/>
      <c r="L383" s="166"/>
      <c r="M383" s="167"/>
      <c r="N383" s="115">
        <v>11</v>
      </c>
      <c r="O383" s="111" t="s">
        <v>805</v>
      </c>
      <c r="P383" s="120">
        <v>81370585.9551</v>
      </c>
      <c r="Q383" s="113">
        <v>0</v>
      </c>
      <c r="R383" s="120">
        <v>5604294.9474999998</v>
      </c>
      <c r="S383" s="120">
        <v>226852.96340000001</v>
      </c>
      <c r="T383" s="120">
        <v>27611536.813299999</v>
      </c>
      <c r="U383" s="114">
        <f t="shared" si="40"/>
        <v>114813270.67930001</v>
      </c>
    </row>
    <row r="384" spans="1:21" ht="24.95" customHeight="1" x14ac:dyDescent="0.25">
      <c r="A384" s="167"/>
      <c r="B384" s="167"/>
      <c r="C384" s="111">
        <v>20</v>
      </c>
      <c r="D384" s="111" t="s">
        <v>431</v>
      </c>
      <c r="E384" s="120">
        <v>94656465.189799994</v>
      </c>
      <c r="F384" s="113">
        <v>0</v>
      </c>
      <c r="G384" s="120">
        <v>6519342.8728999998</v>
      </c>
      <c r="H384" s="120">
        <v>263892.65090000001</v>
      </c>
      <c r="I384" s="120">
        <v>33567177.1985</v>
      </c>
      <c r="J384" s="114">
        <f t="shared" si="39"/>
        <v>135006877.91209999</v>
      </c>
      <c r="K384" s="109"/>
      <c r="L384" s="166"/>
      <c r="M384" s="167"/>
      <c r="N384" s="115">
        <v>12</v>
      </c>
      <c r="O384" s="111" t="s">
        <v>806</v>
      </c>
      <c r="P384" s="120">
        <v>87241711.872899994</v>
      </c>
      <c r="Q384" s="113">
        <v>0</v>
      </c>
      <c r="R384" s="120">
        <v>6008661.2296000002</v>
      </c>
      <c r="S384" s="120">
        <v>243221.0686</v>
      </c>
      <c r="T384" s="120">
        <v>29511353.911600001</v>
      </c>
      <c r="U384" s="114">
        <f t="shared" si="40"/>
        <v>123004948.08269998</v>
      </c>
    </row>
    <row r="385" spans="1:21" ht="24.95" customHeight="1" x14ac:dyDescent="0.25">
      <c r="A385" s="167"/>
      <c r="B385" s="167"/>
      <c r="C385" s="111">
        <v>21</v>
      </c>
      <c r="D385" s="111" t="s">
        <v>432</v>
      </c>
      <c r="E385" s="120">
        <v>120652462.7138</v>
      </c>
      <c r="F385" s="113">
        <v>0</v>
      </c>
      <c r="G385" s="120">
        <v>8309783.9256999996</v>
      </c>
      <c r="H385" s="120">
        <v>336366.86259999999</v>
      </c>
      <c r="I385" s="120">
        <v>43997583.944899999</v>
      </c>
      <c r="J385" s="114">
        <f t="shared" si="39"/>
        <v>173296197.447</v>
      </c>
      <c r="K385" s="109"/>
      <c r="L385" s="166"/>
      <c r="M385" s="167"/>
      <c r="N385" s="115">
        <v>13</v>
      </c>
      <c r="O385" s="111" t="s">
        <v>807</v>
      </c>
      <c r="P385" s="120">
        <v>94885680.013799995</v>
      </c>
      <c r="Q385" s="113">
        <v>0</v>
      </c>
      <c r="R385" s="120">
        <v>6535129.7505000001</v>
      </c>
      <c r="S385" s="120">
        <v>264531.67859999998</v>
      </c>
      <c r="T385" s="120">
        <v>34062813.351000004</v>
      </c>
      <c r="U385" s="114">
        <f t="shared" si="40"/>
        <v>135748154.79389998</v>
      </c>
    </row>
    <row r="386" spans="1:21" ht="24.95" customHeight="1" x14ac:dyDescent="0.25">
      <c r="A386" s="167"/>
      <c r="B386" s="167"/>
      <c r="C386" s="111">
        <v>22</v>
      </c>
      <c r="D386" s="111" t="s">
        <v>433</v>
      </c>
      <c r="E386" s="120">
        <v>134985781.5582</v>
      </c>
      <c r="F386" s="113">
        <v>0</v>
      </c>
      <c r="G386" s="120">
        <v>9296972.9134</v>
      </c>
      <c r="H386" s="120">
        <v>376326.7058</v>
      </c>
      <c r="I386" s="120">
        <v>45671527.377300002</v>
      </c>
      <c r="J386" s="114">
        <f t="shared" si="39"/>
        <v>190330608.55469999</v>
      </c>
      <c r="K386" s="109"/>
      <c r="L386" s="166"/>
      <c r="M386" s="167"/>
      <c r="N386" s="115">
        <v>14</v>
      </c>
      <c r="O386" s="111" t="s">
        <v>808</v>
      </c>
      <c r="P386" s="120">
        <v>104410896.7889</v>
      </c>
      <c r="Q386" s="113">
        <v>0</v>
      </c>
      <c r="R386" s="120">
        <v>7191166.8629000001</v>
      </c>
      <c r="S386" s="120">
        <v>291087.01949999999</v>
      </c>
      <c r="T386" s="120">
        <v>38066074.432499997</v>
      </c>
      <c r="U386" s="114">
        <f t="shared" si="40"/>
        <v>149959225.1038</v>
      </c>
    </row>
    <row r="387" spans="1:21" ht="24.95" customHeight="1" x14ac:dyDescent="0.25">
      <c r="A387" s="167"/>
      <c r="B387" s="167"/>
      <c r="C387" s="111">
        <v>23</v>
      </c>
      <c r="D387" s="111" t="s">
        <v>434</v>
      </c>
      <c r="E387" s="120">
        <v>137832145.40669999</v>
      </c>
      <c r="F387" s="113">
        <v>0</v>
      </c>
      <c r="G387" s="120">
        <v>9493012.5799000002</v>
      </c>
      <c r="H387" s="120">
        <v>384262.08029999997</v>
      </c>
      <c r="I387" s="120">
        <v>52325851.079400003</v>
      </c>
      <c r="J387" s="114">
        <f t="shared" si="39"/>
        <v>200035271.14629999</v>
      </c>
      <c r="K387" s="109"/>
      <c r="L387" s="166"/>
      <c r="M387" s="167"/>
      <c r="N387" s="115">
        <v>15</v>
      </c>
      <c r="O387" s="111" t="s">
        <v>809</v>
      </c>
      <c r="P387" s="120">
        <v>96840062.496299997</v>
      </c>
      <c r="Q387" s="113">
        <v>0</v>
      </c>
      <c r="R387" s="120">
        <v>6669735.3421999998</v>
      </c>
      <c r="S387" s="120">
        <v>269980.29930000001</v>
      </c>
      <c r="T387" s="120">
        <v>28741847.188200001</v>
      </c>
      <c r="U387" s="114">
        <f t="shared" si="40"/>
        <v>132521625.32599999</v>
      </c>
    </row>
    <row r="388" spans="1:21" ht="24.95" customHeight="1" x14ac:dyDescent="0.25">
      <c r="A388" s="111"/>
      <c r="B388" s="168" t="s">
        <v>870</v>
      </c>
      <c r="C388" s="168"/>
      <c r="D388" s="168"/>
      <c r="E388" s="116">
        <f>SUM(E365:E387)</f>
        <v>2689192156.7483001</v>
      </c>
      <c r="F388" s="116">
        <f t="shared" ref="F388:J388" si="46">SUM(F365:F387)</f>
        <v>0</v>
      </c>
      <c r="G388" s="116">
        <f t="shared" si="46"/>
        <v>185214667.4384</v>
      </c>
      <c r="H388" s="116">
        <f t="shared" si="46"/>
        <v>7497195.733</v>
      </c>
      <c r="I388" s="116">
        <f t="shared" si="46"/>
        <v>962766146.63800001</v>
      </c>
      <c r="J388" s="116">
        <f t="shared" si="46"/>
        <v>3844670166.5576997</v>
      </c>
      <c r="K388" s="117"/>
      <c r="L388" s="166"/>
      <c r="M388" s="167"/>
      <c r="N388" s="115">
        <v>16</v>
      </c>
      <c r="O388" s="111" t="s">
        <v>810</v>
      </c>
      <c r="P388" s="120">
        <v>100923942.84739999</v>
      </c>
      <c r="Q388" s="113">
        <v>0</v>
      </c>
      <c r="R388" s="120">
        <v>6951007.3738000002</v>
      </c>
      <c r="S388" s="120">
        <v>281365.74459999998</v>
      </c>
      <c r="T388" s="120">
        <v>32264882.160399999</v>
      </c>
      <c r="U388" s="114">
        <f t="shared" si="40"/>
        <v>140421198.12619999</v>
      </c>
    </row>
    <row r="389" spans="1:21" ht="24.95" customHeight="1" x14ac:dyDescent="0.25">
      <c r="A389" s="167" t="s">
        <v>918</v>
      </c>
      <c r="B389" s="167" t="s">
        <v>56</v>
      </c>
      <c r="C389" s="111">
        <v>1</v>
      </c>
      <c r="D389" s="111" t="s">
        <v>435</v>
      </c>
      <c r="E389" s="120">
        <v>88449660.977599993</v>
      </c>
      <c r="F389" s="113">
        <v>0</v>
      </c>
      <c r="G389" s="120">
        <v>6091857.1780000003</v>
      </c>
      <c r="H389" s="120">
        <v>246588.70850000001</v>
      </c>
      <c r="I389" s="120">
        <v>37447489.290399998</v>
      </c>
      <c r="J389" s="114">
        <f t="shared" si="39"/>
        <v>132235596.15449999</v>
      </c>
      <c r="K389" s="109"/>
      <c r="L389" s="166"/>
      <c r="M389" s="167"/>
      <c r="N389" s="115">
        <v>17</v>
      </c>
      <c r="O389" s="111" t="s">
        <v>811</v>
      </c>
      <c r="P389" s="120">
        <v>100684112.25220001</v>
      </c>
      <c r="Q389" s="113">
        <v>0</v>
      </c>
      <c r="R389" s="120">
        <v>6934489.3485000003</v>
      </c>
      <c r="S389" s="120">
        <v>280697.12119999999</v>
      </c>
      <c r="T389" s="120">
        <v>31197109.1527</v>
      </c>
      <c r="U389" s="114">
        <f t="shared" si="40"/>
        <v>139096407.87459999</v>
      </c>
    </row>
    <row r="390" spans="1:21" ht="24.95" customHeight="1" x14ac:dyDescent="0.25">
      <c r="A390" s="167"/>
      <c r="B390" s="167"/>
      <c r="C390" s="111">
        <v>2</v>
      </c>
      <c r="D390" s="111" t="s">
        <v>436</v>
      </c>
      <c r="E390" s="120">
        <v>90595697.843600005</v>
      </c>
      <c r="F390" s="113">
        <v>0</v>
      </c>
      <c r="G390" s="120">
        <v>6239662.7199999997</v>
      </c>
      <c r="H390" s="120">
        <v>252571.6422</v>
      </c>
      <c r="I390" s="120">
        <v>38608090.070299998</v>
      </c>
      <c r="J390" s="114">
        <f t="shared" si="39"/>
        <v>135696022.27609998</v>
      </c>
      <c r="K390" s="109"/>
      <c r="L390" s="110"/>
      <c r="M390" s="168" t="s">
        <v>887</v>
      </c>
      <c r="N390" s="168"/>
      <c r="O390" s="168"/>
      <c r="P390" s="116">
        <f>SUM(P373:P389)</f>
        <v>1705655696.8589997</v>
      </c>
      <c r="Q390" s="116">
        <f t="shared" ref="Q390:U390" si="47">SUM(Q373:Q389)</f>
        <v>0</v>
      </c>
      <c r="R390" s="116">
        <f t="shared" si="47"/>
        <v>117474852.76009999</v>
      </c>
      <c r="S390" s="116">
        <f t="shared" si="47"/>
        <v>4755195.5630000001</v>
      </c>
      <c r="T390" s="116">
        <f t="shared" si="47"/>
        <v>561737584.81499994</v>
      </c>
      <c r="U390" s="116">
        <f t="shared" si="47"/>
        <v>2389623329.9971004</v>
      </c>
    </row>
    <row r="391" spans="1:21" ht="24.95" customHeight="1" x14ac:dyDescent="0.25">
      <c r="A391" s="167"/>
      <c r="B391" s="167"/>
      <c r="C391" s="111">
        <v>3</v>
      </c>
      <c r="D391" s="111" t="s">
        <v>437</v>
      </c>
      <c r="E391" s="120">
        <v>82605427.675500005</v>
      </c>
      <c r="F391" s="113">
        <v>0</v>
      </c>
      <c r="G391" s="120">
        <v>5689343.0903000003</v>
      </c>
      <c r="H391" s="120">
        <v>230295.5772</v>
      </c>
      <c r="I391" s="120">
        <v>36629358.495899998</v>
      </c>
      <c r="J391" s="114">
        <f t="shared" si="39"/>
        <v>125154424.8389</v>
      </c>
      <c r="K391" s="109"/>
      <c r="L391" s="166">
        <v>36</v>
      </c>
      <c r="M391" s="167" t="s">
        <v>73</v>
      </c>
      <c r="N391" s="115">
        <v>1</v>
      </c>
      <c r="O391" s="111" t="s">
        <v>812</v>
      </c>
      <c r="P391" s="120">
        <v>94770976.841700003</v>
      </c>
      <c r="Q391" s="113">
        <v>0</v>
      </c>
      <c r="R391" s="120">
        <v>6527229.7164000003</v>
      </c>
      <c r="S391" s="120">
        <v>264211.89779999998</v>
      </c>
      <c r="T391" s="120">
        <v>32194705.035700001</v>
      </c>
      <c r="U391" s="114">
        <f t="shared" si="40"/>
        <v>133757123.49160001</v>
      </c>
    </row>
    <row r="392" spans="1:21" ht="24.95" customHeight="1" x14ac:dyDescent="0.25">
      <c r="A392" s="167"/>
      <c r="B392" s="167"/>
      <c r="C392" s="111">
        <v>4</v>
      </c>
      <c r="D392" s="111" t="s">
        <v>438</v>
      </c>
      <c r="E392" s="120">
        <v>89615468.888999999</v>
      </c>
      <c r="F392" s="113">
        <v>0</v>
      </c>
      <c r="G392" s="120">
        <v>6172150.7055000002</v>
      </c>
      <c r="H392" s="120">
        <v>249838.86300000001</v>
      </c>
      <c r="I392" s="120">
        <v>38514320.251999997</v>
      </c>
      <c r="J392" s="114">
        <f t="shared" si="39"/>
        <v>134551778.70950001</v>
      </c>
      <c r="K392" s="109"/>
      <c r="L392" s="166"/>
      <c r="M392" s="167"/>
      <c r="N392" s="115">
        <v>2</v>
      </c>
      <c r="O392" s="111" t="s">
        <v>813</v>
      </c>
      <c r="P392" s="120">
        <v>91761992.028999999</v>
      </c>
      <c r="Q392" s="113">
        <v>0</v>
      </c>
      <c r="R392" s="120">
        <v>6319989.7390999999</v>
      </c>
      <c r="S392" s="120">
        <v>255823.15239999999</v>
      </c>
      <c r="T392" s="120">
        <v>35428459.3939</v>
      </c>
      <c r="U392" s="114">
        <f t="shared" si="40"/>
        <v>133766264.31439999</v>
      </c>
    </row>
    <row r="393" spans="1:21" ht="24.95" customHeight="1" x14ac:dyDescent="0.25">
      <c r="A393" s="167"/>
      <c r="B393" s="167"/>
      <c r="C393" s="111">
        <v>5</v>
      </c>
      <c r="D393" s="111" t="s">
        <v>439</v>
      </c>
      <c r="E393" s="120">
        <v>108616898.3585</v>
      </c>
      <c r="F393" s="113">
        <v>0</v>
      </c>
      <c r="G393" s="120">
        <v>7480849.8371000001</v>
      </c>
      <c r="H393" s="120">
        <v>302812.9265</v>
      </c>
      <c r="I393" s="120">
        <v>44908639.233900003</v>
      </c>
      <c r="J393" s="114">
        <f t="shared" ref="J393:J413" si="48">E393+F393+G393+H393+I393</f>
        <v>161309200.35600001</v>
      </c>
      <c r="K393" s="109"/>
      <c r="L393" s="166"/>
      <c r="M393" s="167"/>
      <c r="N393" s="115">
        <v>3</v>
      </c>
      <c r="O393" s="111" t="s">
        <v>814</v>
      </c>
      <c r="P393" s="120">
        <v>108294180.9729</v>
      </c>
      <c r="Q393" s="113">
        <v>0</v>
      </c>
      <c r="R393" s="120">
        <v>7458623.0902000004</v>
      </c>
      <c r="S393" s="120">
        <v>301913.2231</v>
      </c>
      <c r="T393" s="120">
        <v>37220375.982600003</v>
      </c>
      <c r="U393" s="114">
        <f t="shared" ref="U393:U411" si="49">P393+Q393+R393+S393+T393</f>
        <v>153275093.26880002</v>
      </c>
    </row>
    <row r="394" spans="1:21" ht="24.95" customHeight="1" x14ac:dyDescent="0.25">
      <c r="A394" s="167"/>
      <c r="B394" s="167"/>
      <c r="C394" s="111">
        <v>6</v>
      </c>
      <c r="D394" s="111" t="s">
        <v>440</v>
      </c>
      <c r="E394" s="120">
        <v>86535617.229000002</v>
      </c>
      <c r="F394" s="113">
        <v>0</v>
      </c>
      <c r="G394" s="120">
        <v>5960029.8649000004</v>
      </c>
      <c r="H394" s="120">
        <v>241252.54810000001</v>
      </c>
      <c r="I394" s="120">
        <v>37212267.628899999</v>
      </c>
      <c r="J394" s="114">
        <f t="shared" si="48"/>
        <v>129949167.27089998</v>
      </c>
      <c r="K394" s="109"/>
      <c r="L394" s="166"/>
      <c r="M394" s="167"/>
      <c r="N394" s="115">
        <v>4</v>
      </c>
      <c r="O394" s="111" t="s">
        <v>815</v>
      </c>
      <c r="P394" s="120">
        <v>119525182.59280001</v>
      </c>
      <c r="Q394" s="113">
        <v>0</v>
      </c>
      <c r="R394" s="120">
        <v>8232143.9502999997</v>
      </c>
      <c r="S394" s="120">
        <v>333224.11959999998</v>
      </c>
      <c r="T394" s="120">
        <v>40574349.9146</v>
      </c>
      <c r="U394" s="114">
        <f t="shared" si="49"/>
        <v>168664900.57730001</v>
      </c>
    </row>
    <row r="395" spans="1:21" ht="24.95" customHeight="1" x14ac:dyDescent="0.25">
      <c r="A395" s="167"/>
      <c r="B395" s="167"/>
      <c r="C395" s="111">
        <v>7</v>
      </c>
      <c r="D395" s="111" t="s">
        <v>441</v>
      </c>
      <c r="E395" s="120">
        <v>139677898.64390001</v>
      </c>
      <c r="F395" s="113">
        <v>0</v>
      </c>
      <c r="G395" s="120">
        <v>9620136.4714000002</v>
      </c>
      <c r="H395" s="120">
        <v>389407.85359999997</v>
      </c>
      <c r="I395" s="120">
        <v>55175347.356299996</v>
      </c>
      <c r="J395" s="114">
        <f t="shared" si="48"/>
        <v>204862790.32519999</v>
      </c>
      <c r="K395" s="109"/>
      <c r="L395" s="166"/>
      <c r="M395" s="167"/>
      <c r="N395" s="115">
        <v>5</v>
      </c>
      <c r="O395" s="111" t="s">
        <v>816</v>
      </c>
      <c r="P395" s="120">
        <v>104033933.4411</v>
      </c>
      <c r="Q395" s="113">
        <v>0</v>
      </c>
      <c r="R395" s="120">
        <v>7165203.9949000003</v>
      </c>
      <c r="S395" s="120">
        <v>290036.08380000002</v>
      </c>
      <c r="T395" s="120">
        <v>36706308.679099999</v>
      </c>
      <c r="U395" s="114">
        <f t="shared" si="49"/>
        <v>148195482.19890001</v>
      </c>
    </row>
    <row r="396" spans="1:21" ht="24.95" customHeight="1" x14ac:dyDescent="0.25">
      <c r="A396" s="167"/>
      <c r="B396" s="167"/>
      <c r="C396" s="111">
        <v>8</v>
      </c>
      <c r="D396" s="111" t="s">
        <v>442</v>
      </c>
      <c r="E396" s="120">
        <v>95164757.393800005</v>
      </c>
      <c r="F396" s="113">
        <v>0</v>
      </c>
      <c r="G396" s="120">
        <v>6554350.8477999996</v>
      </c>
      <c r="H396" s="120">
        <v>265309.7181</v>
      </c>
      <c r="I396" s="120">
        <v>39899055.535599999</v>
      </c>
      <c r="J396" s="114">
        <f t="shared" si="48"/>
        <v>141883473.49529999</v>
      </c>
      <c r="K396" s="109"/>
      <c r="L396" s="166"/>
      <c r="M396" s="167"/>
      <c r="N396" s="115">
        <v>6</v>
      </c>
      <c r="O396" s="111" t="s">
        <v>817</v>
      </c>
      <c r="P396" s="120">
        <v>144457110.73230001</v>
      </c>
      <c r="Q396" s="113">
        <v>0</v>
      </c>
      <c r="R396" s="120">
        <v>9949298.5863000005</v>
      </c>
      <c r="S396" s="120">
        <v>402731.81349999999</v>
      </c>
      <c r="T396" s="120">
        <v>49650239.317199998</v>
      </c>
      <c r="U396" s="114">
        <f t="shared" si="49"/>
        <v>204459380.44929999</v>
      </c>
    </row>
    <row r="397" spans="1:21" ht="24.95" customHeight="1" x14ac:dyDescent="0.25">
      <c r="A397" s="167"/>
      <c r="B397" s="167"/>
      <c r="C397" s="111">
        <v>9</v>
      </c>
      <c r="D397" s="111" t="s">
        <v>443</v>
      </c>
      <c r="E397" s="120">
        <v>102298420.162</v>
      </c>
      <c r="F397" s="113">
        <v>0</v>
      </c>
      <c r="G397" s="120">
        <v>7045672.7394000003</v>
      </c>
      <c r="H397" s="120">
        <v>285197.64840000001</v>
      </c>
      <c r="I397" s="120">
        <v>41161469.758000001</v>
      </c>
      <c r="J397" s="114">
        <f t="shared" si="48"/>
        <v>150790760.30779999</v>
      </c>
      <c r="K397" s="109"/>
      <c r="L397" s="166"/>
      <c r="M397" s="167"/>
      <c r="N397" s="115">
        <v>7</v>
      </c>
      <c r="O397" s="111" t="s">
        <v>818</v>
      </c>
      <c r="P397" s="120">
        <v>109708908.4551</v>
      </c>
      <c r="Q397" s="113">
        <v>0</v>
      </c>
      <c r="R397" s="120">
        <v>7556060.6346000005</v>
      </c>
      <c r="S397" s="120">
        <v>305857.34019999998</v>
      </c>
      <c r="T397" s="120">
        <v>42273656.1263</v>
      </c>
      <c r="U397" s="114">
        <f t="shared" si="49"/>
        <v>159844482.5562</v>
      </c>
    </row>
    <row r="398" spans="1:21" ht="24.95" customHeight="1" x14ac:dyDescent="0.25">
      <c r="A398" s="167"/>
      <c r="B398" s="167"/>
      <c r="C398" s="111">
        <v>10</v>
      </c>
      <c r="D398" s="111" t="s">
        <v>444</v>
      </c>
      <c r="E398" s="120">
        <v>103014889.31389999</v>
      </c>
      <c r="F398" s="113">
        <v>0</v>
      </c>
      <c r="G398" s="120">
        <v>7095018.6350999996</v>
      </c>
      <c r="H398" s="120">
        <v>287195.0919</v>
      </c>
      <c r="I398" s="120">
        <v>42790919.629100002</v>
      </c>
      <c r="J398" s="114">
        <f t="shared" si="48"/>
        <v>153188022.67000002</v>
      </c>
      <c r="K398" s="109"/>
      <c r="L398" s="166"/>
      <c r="M398" s="167"/>
      <c r="N398" s="115">
        <v>8</v>
      </c>
      <c r="O398" s="111" t="s">
        <v>403</v>
      </c>
      <c r="P398" s="120">
        <v>99535851.524499997</v>
      </c>
      <c r="Q398" s="113">
        <v>0</v>
      </c>
      <c r="R398" s="120">
        <v>6855404.3607999999</v>
      </c>
      <c r="S398" s="120">
        <v>277495.88640000002</v>
      </c>
      <c r="T398" s="120">
        <v>34828013.710699998</v>
      </c>
      <c r="U398" s="114">
        <f t="shared" si="49"/>
        <v>141496765.4824</v>
      </c>
    </row>
    <row r="399" spans="1:21" ht="24.95" customHeight="1" x14ac:dyDescent="0.25">
      <c r="A399" s="167"/>
      <c r="B399" s="167"/>
      <c r="C399" s="111">
        <v>11</v>
      </c>
      <c r="D399" s="111" t="s">
        <v>445</v>
      </c>
      <c r="E399" s="120">
        <v>95480565.1558</v>
      </c>
      <c r="F399" s="113">
        <v>0</v>
      </c>
      <c r="G399" s="120">
        <v>6576101.7032000003</v>
      </c>
      <c r="H399" s="120">
        <v>266190.15820000001</v>
      </c>
      <c r="I399" s="120">
        <v>35783980.829999998</v>
      </c>
      <c r="J399" s="114">
        <f t="shared" si="48"/>
        <v>138106837.84719998</v>
      </c>
      <c r="K399" s="109"/>
      <c r="L399" s="166"/>
      <c r="M399" s="167"/>
      <c r="N399" s="115">
        <v>9</v>
      </c>
      <c r="O399" s="111" t="s">
        <v>819</v>
      </c>
      <c r="P399" s="120">
        <v>107601070.27150001</v>
      </c>
      <c r="Q399" s="113">
        <v>0</v>
      </c>
      <c r="R399" s="120">
        <v>7410885.9779000003</v>
      </c>
      <c r="S399" s="120">
        <v>299980.90049999999</v>
      </c>
      <c r="T399" s="120">
        <v>37163780.7522</v>
      </c>
      <c r="U399" s="114">
        <f t="shared" si="49"/>
        <v>152475717.9021</v>
      </c>
    </row>
    <row r="400" spans="1:21" ht="24.95" customHeight="1" x14ac:dyDescent="0.25">
      <c r="A400" s="167"/>
      <c r="B400" s="167"/>
      <c r="C400" s="111">
        <v>12</v>
      </c>
      <c r="D400" s="111" t="s">
        <v>446</v>
      </c>
      <c r="E400" s="120">
        <v>93540773.483500004</v>
      </c>
      <c r="F400" s="113">
        <v>0</v>
      </c>
      <c r="G400" s="120">
        <v>6442501.0347999996</v>
      </c>
      <c r="H400" s="120">
        <v>260782.21520000001</v>
      </c>
      <c r="I400" s="120">
        <v>39236724.670999996</v>
      </c>
      <c r="J400" s="114">
        <f t="shared" si="48"/>
        <v>139480781.40450001</v>
      </c>
      <c r="K400" s="109"/>
      <c r="L400" s="166"/>
      <c r="M400" s="167"/>
      <c r="N400" s="115">
        <v>10</v>
      </c>
      <c r="O400" s="111" t="s">
        <v>820</v>
      </c>
      <c r="P400" s="120">
        <v>142024637.54359999</v>
      </c>
      <c r="Q400" s="113">
        <v>0</v>
      </c>
      <c r="R400" s="120">
        <v>9781765.1092000008</v>
      </c>
      <c r="S400" s="120">
        <v>395950.32429999998</v>
      </c>
      <c r="T400" s="120">
        <v>43036930.852499999</v>
      </c>
      <c r="U400" s="114">
        <f t="shared" si="49"/>
        <v>195239283.82959998</v>
      </c>
    </row>
    <row r="401" spans="1:21" ht="24.95" customHeight="1" x14ac:dyDescent="0.25">
      <c r="A401" s="167"/>
      <c r="B401" s="167"/>
      <c r="C401" s="111">
        <v>13</v>
      </c>
      <c r="D401" s="111" t="s">
        <v>447</v>
      </c>
      <c r="E401" s="120">
        <v>97736883.186000004</v>
      </c>
      <c r="F401" s="113">
        <v>0</v>
      </c>
      <c r="G401" s="120">
        <v>6731502.7193</v>
      </c>
      <c r="H401" s="120">
        <v>272480.54470000003</v>
      </c>
      <c r="I401" s="120">
        <v>40122755.248899996</v>
      </c>
      <c r="J401" s="114">
        <f t="shared" si="48"/>
        <v>144863621.69889998</v>
      </c>
      <c r="K401" s="109"/>
      <c r="L401" s="166"/>
      <c r="M401" s="167"/>
      <c r="N401" s="115">
        <v>11</v>
      </c>
      <c r="O401" s="111" t="s">
        <v>821</v>
      </c>
      <c r="P401" s="120">
        <v>88677338.529899999</v>
      </c>
      <c r="Q401" s="113">
        <v>0</v>
      </c>
      <c r="R401" s="120">
        <v>6107538.1778999995</v>
      </c>
      <c r="S401" s="120">
        <v>247223.45050000001</v>
      </c>
      <c r="T401" s="120">
        <v>31714189.066</v>
      </c>
      <c r="U401" s="114">
        <f t="shared" si="49"/>
        <v>126746289.2243</v>
      </c>
    </row>
    <row r="402" spans="1:21" ht="24.95" customHeight="1" x14ac:dyDescent="0.25">
      <c r="A402" s="167"/>
      <c r="B402" s="167"/>
      <c r="C402" s="111">
        <v>14</v>
      </c>
      <c r="D402" s="111" t="s">
        <v>448</v>
      </c>
      <c r="E402" s="120">
        <v>87181738.383399993</v>
      </c>
      <c r="F402" s="113">
        <v>0</v>
      </c>
      <c r="G402" s="120">
        <v>6004530.6322999997</v>
      </c>
      <c r="H402" s="120">
        <v>243053.86859999999</v>
      </c>
      <c r="I402" s="120">
        <v>36604213.111900002</v>
      </c>
      <c r="J402" s="114">
        <f t="shared" si="48"/>
        <v>130033535.9962</v>
      </c>
      <c r="K402" s="109"/>
      <c r="L402" s="166"/>
      <c r="M402" s="167"/>
      <c r="N402" s="115">
        <v>12</v>
      </c>
      <c r="O402" s="111" t="s">
        <v>822</v>
      </c>
      <c r="P402" s="120">
        <v>102423791.7155</v>
      </c>
      <c r="Q402" s="113">
        <v>0</v>
      </c>
      <c r="R402" s="120">
        <v>7054307.5445999997</v>
      </c>
      <c r="S402" s="120">
        <v>285547.1716</v>
      </c>
      <c r="T402" s="120">
        <v>37477264.704099998</v>
      </c>
      <c r="U402" s="114">
        <f t="shared" si="49"/>
        <v>147240911.1358</v>
      </c>
    </row>
    <row r="403" spans="1:21" ht="24.95" customHeight="1" x14ac:dyDescent="0.25">
      <c r="A403" s="167"/>
      <c r="B403" s="167"/>
      <c r="C403" s="111">
        <v>15</v>
      </c>
      <c r="D403" s="111" t="s">
        <v>449</v>
      </c>
      <c r="E403" s="120">
        <v>86726802.984599993</v>
      </c>
      <c r="F403" s="113">
        <v>0</v>
      </c>
      <c r="G403" s="120">
        <v>5973197.5390999997</v>
      </c>
      <c r="H403" s="120">
        <v>241785.55470000001</v>
      </c>
      <c r="I403" s="120">
        <v>33270384.473200001</v>
      </c>
      <c r="J403" s="114">
        <f t="shared" si="48"/>
        <v>126212170.55160001</v>
      </c>
      <c r="K403" s="109"/>
      <c r="L403" s="166"/>
      <c r="M403" s="167"/>
      <c r="N403" s="115">
        <v>13</v>
      </c>
      <c r="O403" s="111" t="s">
        <v>823</v>
      </c>
      <c r="P403" s="120">
        <v>108514640.23559999</v>
      </c>
      <c r="Q403" s="113">
        <v>0</v>
      </c>
      <c r="R403" s="120">
        <v>7473806.9397999998</v>
      </c>
      <c r="S403" s="120">
        <v>302527.84120000002</v>
      </c>
      <c r="T403" s="120">
        <v>41160664.906400003</v>
      </c>
      <c r="U403" s="114">
        <f t="shared" si="49"/>
        <v>157451639.92299998</v>
      </c>
    </row>
    <row r="404" spans="1:21" ht="24.95" customHeight="1" x14ac:dyDescent="0.25">
      <c r="A404" s="167"/>
      <c r="B404" s="167"/>
      <c r="C404" s="111">
        <v>16</v>
      </c>
      <c r="D404" s="111" t="s">
        <v>450</v>
      </c>
      <c r="E404" s="120">
        <v>93731801.770099998</v>
      </c>
      <c r="F404" s="113">
        <v>0</v>
      </c>
      <c r="G404" s="120">
        <v>6455657.8635</v>
      </c>
      <c r="H404" s="120">
        <v>261314.78279999999</v>
      </c>
      <c r="I404" s="120">
        <v>39395278.273999996</v>
      </c>
      <c r="J404" s="114">
        <f t="shared" si="48"/>
        <v>139844052.6904</v>
      </c>
      <c r="K404" s="109"/>
      <c r="L404" s="166"/>
      <c r="M404" s="167"/>
      <c r="N404" s="115">
        <v>14</v>
      </c>
      <c r="O404" s="111" t="s">
        <v>824</v>
      </c>
      <c r="P404" s="120">
        <v>119844327.1318</v>
      </c>
      <c r="Q404" s="113">
        <v>0</v>
      </c>
      <c r="R404" s="120">
        <v>8254124.6218999997</v>
      </c>
      <c r="S404" s="120">
        <v>334113.86229999998</v>
      </c>
      <c r="T404" s="120">
        <v>43177295.719499998</v>
      </c>
      <c r="U404" s="114">
        <f t="shared" si="49"/>
        <v>171609861.33549997</v>
      </c>
    </row>
    <row r="405" spans="1:21" ht="24.95" customHeight="1" x14ac:dyDescent="0.25">
      <c r="A405" s="167"/>
      <c r="B405" s="167"/>
      <c r="C405" s="111">
        <v>17</v>
      </c>
      <c r="D405" s="111" t="s">
        <v>451</v>
      </c>
      <c r="E405" s="120">
        <v>107035219.8988</v>
      </c>
      <c r="F405" s="113">
        <v>0</v>
      </c>
      <c r="G405" s="120">
        <v>7371913.7577999998</v>
      </c>
      <c r="H405" s="120">
        <v>298403.36690000002</v>
      </c>
      <c r="I405" s="120">
        <v>45268790.699699998</v>
      </c>
      <c r="J405" s="114">
        <f t="shared" si="48"/>
        <v>159974327.72319999</v>
      </c>
      <c r="K405" s="109"/>
      <c r="L405" s="110"/>
      <c r="M405" s="168" t="s">
        <v>888</v>
      </c>
      <c r="N405" s="168"/>
      <c r="O405" s="168"/>
      <c r="P405" s="116">
        <f>SUM(P391:P404)</f>
        <v>1541173942.0173004</v>
      </c>
      <c r="Q405" s="116">
        <f t="shared" ref="Q405:U405" si="50">SUM(Q391:Q404)</f>
        <v>0</v>
      </c>
      <c r="R405" s="116">
        <f t="shared" si="50"/>
        <v>106146382.44389999</v>
      </c>
      <c r="S405" s="116">
        <f t="shared" si="50"/>
        <v>4296637.0672000004</v>
      </c>
      <c r="T405" s="116">
        <f t="shared" si="50"/>
        <v>542606234.16079998</v>
      </c>
      <c r="U405" s="116">
        <f t="shared" si="50"/>
        <v>2194223195.6891994</v>
      </c>
    </row>
    <row r="406" spans="1:21" ht="24.95" customHeight="1" x14ac:dyDescent="0.25">
      <c r="A406" s="167"/>
      <c r="B406" s="167"/>
      <c r="C406" s="111">
        <v>18</v>
      </c>
      <c r="D406" s="111" t="s">
        <v>452</v>
      </c>
      <c r="E406" s="120">
        <v>128685412.6276</v>
      </c>
      <c r="F406" s="113">
        <v>0</v>
      </c>
      <c r="G406" s="120">
        <v>8863043.0681999996</v>
      </c>
      <c r="H406" s="120">
        <v>358761.91440000001</v>
      </c>
      <c r="I406" s="120">
        <v>51065272.741400003</v>
      </c>
      <c r="J406" s="114">
        <f t="shared" si="48"/>
        <v>188972490.35160002</v>
      </c>
      <c r="K406" s="109"/>
      <c r="L406" s="166">
        <v>37</v>
      </c>
      <c r="M406" s="167" t="s">
        <v>74</v>
      </c>
      <c r="N406" s="115">
        <v>1</v>
      </c>
      <c r="O406" s="111" t="s">
        <v>825</v>
      </c>
      <c r="P406" s="120">
        <v>79165658.464900002</v>
      </c>
      <c r="Q406" s="113">
        <v>0</v>
      </c>
      <c r="R406" s="120">
        <v>5452433.3891000003</v>
      </c>
      <c r="S406" s="120">
        <v>220705.84849999999</v>
      </c>
      <c r="T406" s="120">
        <v>236738767.866</v>
      </c>
      <c r="U406" s="114">
        <f t="shared" si="49"/>
        <v>321577565.56849998</v>
      </c>
    </row>
    <row r="407" spans="1:21" ht="24.95" customHeight="1" x14ac:dyDescent="0.25">
      <c r="A407" s="167"/>
      <c r="B407" s="167"/>
      <c r="C407" s="111">
        <v>19</v>
      </c>
      <c r="D407" s="111" t="s">
        <v>453</v>
      </c>
      <c r="E407" s="120">
        <v>88474400.105700001</v>
      </c>
      <c r="F407" s="113">
        <v>0</v>
      </c>
      <c r="G407" s="120">
        <v>6093561.0537</v>
      </c>
      <c r="H407" s="120">
        <v>246657.67869999999</v>
      </c>
      <c r="I407" s="120">
        <v>38161270.364399999</v>
      </c>
      <c r="J407" s="114">
        <f t="shared" si="48"/>
        <v>132975889.2025</v>
      </c>
      <c r="K407" s="109"/>
      <c r="L407" s="166"/>
      <c r="M407" s="167"/>
      <c r="N407" s="115">
        <v>2</v>
      </c>
      <c r="O407" s="111" t="s">
        <v>826</v>
      </c>
      <c r="P407" s="120">
        <v>202091188.21219999</v>
      </c>
      <c r="Q407" s="113">
        <v>0</v>
      </c>
      <c r="R407" s="120">
        <v>13918771.897</v>
      </c>
      <c r="S407" s="120">
        <v>563409.79209999996</v>
      </c>
      <c r="T407" s="120">
        <v>288922541.30430001</v>
      </c>
      <c r="U407" s="114">
        <f t="shared" si="49"/>
        <v>505495911.20560002</v>
      </c>
    </row>
    <row r="408" spans="1:21" ht="24.95" customHeight="1" x14ac:dyDescent="0.25">
      <c r="A408" s="167"/>
      <c r="B408" s="167"/>
      <c r="C408" s="111">
        <v>20</v>
      </c>
      <c r="D408" s="111" t="s">
        <v>454</v>
      </c>
      <c r="E408" s="120">
        <v>85250977.042799994</v>
      </c>
      <c r="F408" s="113">
        <v>0</v>
      </c>
      <c r="G408" s="120">
        <v>5871551.9165000003</v>
      </c>
      <c r="H408" s="120">
        <v>237671.1012</v>
      </c>
      <c r="I408" s="120">
        <v>35975795.906400003</v>
      </c>
      <c r="J408" s="114">
        <f t="shared" si="48"/>
        <v>127335995.96689999</v>
      </c>
      <c r="K408" s="109"/>
      <c r="L408" s="166"/>
      <c r="M408" s="167"/>
      <c r="N408" s="115">
        <v>3</v>
      </c>
      <c r="O408" s="111" t="s">
        <v>827</v>
      </c>
      <c r="P408" s="120">
        <v>113832439.84010001</v>
      </c>
      <c r="Q408" s="113">
        <v>0</v>
      </c>
      <c r="R408" s="120">
        <v>7840063.5802999996</v>
      </c>
      <c r="S408" s="120">
        <v>317353.32860000001</v>
      </c>
      <c r="T408" s="120">
        <v>248968844.965</v>
      </c>
      <c r="U408" s="114">
        <f t="shared" si="49"/>
        <v>370958701.71399999</v>
      </c>
    </row>
    <row r="409" spans="1:21" ht="24.95" customHeight="1" x14ac:dyDescent="0.25">
      <c r="A409" s="167"/>
      <c r="B409" s="167"/>
      <c r="C409" s="111">
        <v>21</v>
      </c>
      <c r="D409" s="111" t="s">
        <v>455</v>
      </c>
      <c r="E409" s="120">
        <v>124211554.44320001</v>
      </c>
      <c r="F409" s="113">
        <v>0</v>
      </c>
      <c r="G409" s="120">
        <v>8554911.8125999998</v>
      </c>
      <c r="H409" s="120">
        <v>346289.25030000001</v>
      </c>
      <c r="I409" s="120">
        <v>51316436.7214</v>
      </c>
      <c r="J409" s="114">
        <f t="shared" si="48"/>
        <v>184429192.22750002</v>
      </c>
      <c r="K409" s="109"/>
      <c r="L409" s="166"/>
      <c r="M409" s="167"/>
      <c r="N409" s="115">
        <v>4</v>
      </c>
      <c r="O409" s="111" t="s">
        <v>828</v>
      </c>
      <c r="P409" s="120">
        <v>97555910.085600004</v>
      </c>
      <c r="Q409" s="113">
        <v>0</v>
      </c>
      <c r="R409" s="120">
        <v>6719038.4286000002</v>
      </c>
      <c r="S409" s="120">
        <v>271976.01</v>
      </c>
      <c r="T409" s="120">
        <v>243936434.76530001</v>
      </c>
      <c r="U409" s="114">
        <f t="shared" si="49"/>
        <v>348483359.2895</v>
      </c>
    </row>
    <row r="410" spans="1:21" ht="24.95" customHeight="1" x14ac:dyDescent="0.25">
      <c r="A410" s="167"/>
      <c r="B410" s="167"/>
      <c r="C410" s="111">
        <v>22</v>
      </c>
      <c r="D410" s="111" t="s">
        <v>456</v>
      </c>
      <c r="E410" s="120">
        <v>82667615.353300005</v>
      </c>
      <c r="F410" s="113">
        <v>0</v>
      </c>
      <c r="G410" s="120">
        <v>5693626.1869999999</v>
      </c>
      <c r="H410" s="120">
        <v>230468.95009999999</v>
      </c>
      <c r="I410" s="120">
        <v>35075707.102300003</v>
      </c>
      <c r="J410" s="114">
        <f t="shared" si="48"/>
        <v>123667417.59270002</v>
      </c>
      <c r="K410" s="109"/>
      <c r="L410" s="166"/>
      <c r="M410" s="167"/>
      <c r="N410" s="115">
        <v>5</v>
      </c>
      <c r="O410" s="111" t="s">
        <v>829</v>
      </c>
      <c r="P410" s="120">
        <v>92694702.745299995</v>
      </c>
      <c r="Q410" s="113">
        <v>0</v>
      </c>
      <c r="R410" s="120">
        <v>6384228.9957999997</v>
      </c>
      <c r="S410" s="120">
        <v>258423.45559999999</v>
      </c>
      <c r="T410" s="120">
        <v>239559326.31720001</v>
      </c>
      <c r="U410" s="114">
        <f t="shared" si="49"/>
        <v>338896681.51389998</v>
      </c>
    </row>
    <row r="411" spans="1:21" ht="24.95" customHeight="1" x14ac:dyDescent="0.25">
      <c r="A411" s="167"/>
      <c r="B411" s="167"/>
      <c r="C411" s="111">
        <v>23</v>
      </c>
      <c r="D411" s="111" t="s">
        <v>457</v>
      </c>
      <c r="E411" s="120">
        <v>83428558.058799997</v>
      </c>
      <c r="F411" s="113">
        <v>0</v>
      </c>
      <c r="G411" s="120">
        <v>5746035.1418000003</v>
      </c>
      <c r="H411" s="120">
        <v>232590.38140000001</v>
      </c>
      <c r="I411" s="120">
        <v>34737222.696599998</v>
      </c>
      <c r="J411" s="114">
        <f t="shared" si="48"/>
        <v>124144406.27860001</v>
      </c>
      <c r="K411" s="109"/>
      <c r="L411" s="166"/>
      <c r="M411" s="167"/>
      <c r="N411" s="115">
        <v>6</v>
      </c>
      <c r="O411" s="111" t="s">
        <v>830</v>
      </c>
      <c r="P411" s="120">
        <v>95349289.137899995</v>
      </c>
      <c r="Q411" s="113">
        <v>0</v>
      </c>
      <c r="R411" s="120">
        <v>6567060.2355000004</v>
      </c>
      <c r="S411" s="120">
        <v>265824.17389999999</v>
      </c>
      <c r="T411" s="120">
        <v>238723803.90259999</v>
      </c>
      <c r="U411" s="114">
        <f t="shared" si="49"/>
        <v>340905977.44989997</v>
      </c>
    </row>
    <row r="412" spans="1:21" ht="24.95" customHeight="1" x14ac:dyDescent="0.25">
      <c r="A412" s="167"/>
      <c r="B412" s="167"/>
      <c r="C412" s="111">
        <v>24</v>
      </c>
      <c r="D412" s="111" t="s">
        <v>458</v>
      </c>
      <c r="E412" s="120">
        <v>107632878.13860001</v>
      </c>
      <c r="F412" s="113">
        <v>0</v>
      </c>
      <c r="G412" s="120">
        <v>7413076.7039999999</v>
      </c>
      <c r="H412" s="120">
        <v>300069.57760000002</v>
      </c>
      <c r="I412" s="120">
        <v>44016014.333400004</v>
      </c>
      <c r="J412" s="114">
        <f t="shared" si="48"/>
        <v>159362038.7536</v>
      </c>
      <c r="K412" s="109"/>
      <c r="L412" s="110"/>
      <c r="M412" s="168"/>
      <c r="N412" s="168"/>
      <c r="O412" s="168"/>
      <c r="P412" s="116">
        <f>SUM(P406:P411)</f>
        <v>680689188.48599994</v>
      </c>
      <c r="Q412" s="116">
        <f t="shared" ref="Q412:U412" si="51">SUM(Q406:Q411)</f>
        <v>0</v>
      </c>
      <c r="R412" s="116">
        <f t="shared" si="51"/>
        <v>46881596.526300006</v>
      </c>
      <c r="S412" s="116">
        <f t="shared" si="51"/>
        <v>1897692.6087</v>
      </c>
      <c r="T412" s="116">
        <f t="shared" si="51"/>
        <v>1496849719.1204002</v>
      </c>
      <c r="U412" s="116">
        <f t="shared" si="51"/>
        <v>2226318196.7414002</v>
      </c>
    </row>
    <row r="413" spans="1:21" ht="24.95" customHeight="1" x14ac:dyDescent="0.25">
      <c r="A413" s="167"/>
      <c r="B413" s="167"/>
      <c r="C413" s="111">
        <v>25</v>
      </c>
      <c r="D413" s="111" t="s">
        <v>459</v>
      </c>
      <c r="E413" s="120">
        <v>109976935.31</v>
      </c>
      <c r="F413" s="113">
        <v>0</v>
      </c>
      <c r="G413" s="120">
        <v>7574520.6412000004</v>
      </c>
      <c r="H413" s="120">
        <v>306604.57199999999</v>
      </c>
      <c r="I413" s="120">
        <v>46276780.013300002</v>
      </c>
      <c r="J413" s="114">
        <f t="shared" si="48"/>
        <v>164134840.53650001</v>
      </c>
      <c r="K413" s="109"/>
      <c r="L413" s="168"/>
      <c r="M413" s="168"/>
      <c r="N413" s="168"/>
      <c r="O413" s="168"/>
      <c r="P413" s="116">
        <v>74902812721.660004</v>
      </c>
      <c r="Q413" s="116">
        <v>-673887700.40750074</v>
      </c>
      <c r="R413" s="116">
        <v>5159703976.8900003</v>
      </c>
      <c r="S413" s="116">
        <v>20885626.600000001</v>
      </c>
      <c r="T413" s="116">
        <v>33810648102.639999</v>
      </c>
      <c r="U413" s="116">
        <f>SUM(P413:T413)</f>
        <v>113220162727.38251</v>
      </c>
    </row>
    <row r="414" spans="1:21" ht="15.75" x14ac:dyDescent="0.25">
      <c r="B414" s="122"/>
      <c r="C414" s="122"/>
      <c r="D414" s="123" t="s">
        <v>917</v>
      </c>
      <c r="E414" s="124">
        <f>SUM(E389:E413)</f>
        <v>2458336852.4289999</v>
      </c>
      <c r="F414" s="124">
        <f t="shared" ref="F414:J414" si="52">SUM(F389:F413)</f>
        <v>0</v>
      </c>
      <c r="G414" s="124">
        <f t="shared" si="52"/>
        <v>169314803.86449999</v>
      </c>
      <c r="H414" s="124">
        <f t="shared" si="52"/>
        <v>6853594.4943000013</v>
      </c>
      <c r="I414" s="124">
        <f t="shared" si="52"/>
        <v>1018653584.4383001</v>
      </c>
      <c r="J414" s="124">
        <f t="shared" si="52"/>
        <v>3653158835.2261004</v>
      </c>
    </row>
    <row r="416" spans="1:21" x14ac:dyDescent="0.2">
      <c r="T416" s="118"/>
    </row>
  </sheetData>
  <mergeCells count="116">
    <mergeCell ref="A1:U1"/>
    <mergeCell ref="B4:U4"/>
    <mergeCell ref="B8:B24"/>
    <mergeCell ref="M8:M26"/>
    <mergeCell ref="L8:L26"/>
    <mergeCell ref="A8:A24"/>
    <mergeCell ref="B25:D25"/>
    <mergeCell ref="A26:A46"/>
    <mergeCell ref="B26:B46"/>
    <mergeCell ref="M27:O27"/>
    <mergeCell ref="M106:O106"/>
    <mergeCell ref="L107:L122"/>
    <mergeCell ref="M107:M122"/>
    <mergeCell ref="B48:B78"/>
    <mergeCell ref="A80:A100"/>
    <mergeCell ref="L85:L105"/>
    <mergeCell ref="A123:A130"/>
    <mergeCell ref="B123:B130"/>
    <mergeCell ref="M123:O123"/>
    <mergeCell ref="L28:L61"/>
    <mergeCell ref="M28:M61"/>
    <mergeCell ref="M62:O62"/>
    <mergeCell ref="L63:L83"/>
    <mergeCell ref="M63:M83"/>
    <mergeCell ref="M84:O84"/>
    <mergeCell ref="M85:M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L406:L411"/>
    <mergeCell ref="M406:M411"/>
    <mergeCell ref="B388:D388"/>
    <mergeCell ref="A389:A413"/>
    <mergeCell ref="B389:B413"/>
    <mergeCell ref="M412:O412"/>
    <mergeCell ref="L413:O413"/>
    <mergeCell ref="M390:O390"/>
    <mergeCell ref="L391:L404"/>
    <mergeCell ref="M391:M404"/>
    <mergeCell ref="M405:O405"/>
    <mergeCell ref="L356:L371"/>
    <mergeCell ref="M356:M371"/>
    <mergeCell ref="M372:O372"/>
    <mergeCell ref="L373:L389"/>
    <mergeCell ref="M373:M389"/>
    <mergeCell ref="L308:L330"/>
    <mergeCell ref="M308:M330"/>
    <mergeCell ref="M331:O331"/>
    <mergeCell ref="L332:L354"/>
    <mergeCell ref="M332:M354"/>
    <mergeCell ref="M355:O355"/>
    <mergeCell ref="L256:L288"/>
    <mergeCell ref="M256:M288"/>
    <mergeCell ref="M289:O289"/>
    <mergeCell ref="L290:L306"/>
    <mergeCell ref="M290:M306"/>
    <mergeCell ref="M307:O307"/>
    <mergeCell ref="L206:L223"/>
    <mergeCell ref="M206:M223"/>
    <mergeCell ref="M224:O224"/>
    <mergeCell ref="L225:L254"/>
    <mergeCell ref="M225:M254"/>
    <mergeCell ref="M255:O255"/>
    <mergeCell ref="L159:L183"/>
    <mergeCell ref="M159:M183"/>
    <mergeCell ref="M184:O184"/>
    <mergeCell ref="L185:L204"/>
    <mergeCell ref="M185:M204"/>
    <mergeCell ref="M205:O205"/>
    <mergeCell ref="L124:L143"/>
    <mergeCell ref="M124:M143"/>
    <mergeCell ref="M144:O144"/>
    <mergeCell ref="L145:L157"/>
    <mergeCell ref="M145:M157"/>
    <mergeCell ref="M158:O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tabSelected="1" topLeftCell="A23" zoomScale="55" zoomScaleNormal="78" workbookViewId="0">
      <selection sqref="A1:XFD2"/>
    </sheetView>
  </sheetViews>
  <sheetFormatPr defaultRowHeight="12.75" x14ac:dyDescent="0.2"/>
  <cols>
    <col min="2" max="2" width="24.140625" customWidth="1"/>
    <col min="4" max="5" width="25.5703125" customWidth="1"/>
    <col min="6" max="7" width="27.42578125" customWidth="1"/>
    <col min="8" max="8" width="25" customWidth="1"/>
    <col min="9" max="9" width="26.140625" customWidth="1"/>
    <col min="10" max="10" width="8.42578125" customWidth="1"/>
    <col min="11" max="11" width="18.7109375" bestFit="1" customWidth="1"/>
  </cols>
  <sheetData>
    <row r="1" spans="1:10" ht="27" x14ac:dyDescent="0.35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0" ht="25.5" x14ac:dyDescent="0.35">
      <c r="A2" s="173"/>
      <c r="B2" s="174"/>
      <c r="C2" s="174"/>
      <c r="D2" s="174"/>
      <c r="E2" s="174"/>
      <c r="F2" s="174"/>
      <c r="G2" s="174"/>
      <c r="H2" s="174"/>
      <c r="I2" s="174"/>
      <c r="J2" s="175"/>
    </row>
    <row r="3" spans="1:10" ht="15.75" x14ac:dyDescent="0.25">
      <c r="A3" s="176" t="s">
        <v>915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10" ht="19.5" x14ac:dyDescent="0.35">
      <c r="A4" s="90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2" t="s">
        <v>921</v>
      </c>
      <c r="J4" s="93"/>
    </row>
    <row r="5" spans="1:10" ht="31.5" x14ac:dyDescent="0.25">
      <c r="A5" s="94" t="s">
        <v>0</v>
      </c>
      <c r="B5" s="94" t="s">
        <v>21</v>
      </c>
      <c r="C5" s="95" t="s">
        <v>1</v>
      </c>
      <c r="D5" s="96" t="s">
        <v>7</v>
      </c>
      <c r="E5" s="97" t="s">
        <v>895</v>
      </c>
      <c r="F5" s="98" t="s">
        <v>912</v>
      </c>
      <c r="G5" s="99" t="s">
        <v>902</v>
      </c>
      <c r="H5" s="94" t="s">
        <v>12</v>
      </c>
      <c r="I5" s="94" t="s">
        <v>15</v>
      </c>
      <c r="J5" s="94" t="s">
        <v>0</v>
      </c>
    </row>
    <row r="6" spans="1:10" ht="18.75" x14ac:dyDescent="0.3">
      <c r="A6" s="42"/>
      <c r="B6" s="42"/>
      <c r="C6" s="42"/>
      <c r="D6" s="100" t="s">
        <v>904</v>
      </c>
      <c r="E6" s="100" t="s">
        <v>904</v>
      </c>
      <c r="F6" s="100" t="s">
        <v>904</v>
      </c>
      <c r="G6" s="100" t="s">
        <v>904</v>
      </c>
      <c r="H6" s="100" t="s">
        <v>904</v>
      </c>
      <c r="I6" s="100" t="s">
        <v>904</v>
      </c>
      <c r="J6" s="42"/>
    </row>
    <row r="7" spans="1:10" ht="18.75" x14ac:dyDescent="0.3">
      <c r="A7" s="101">
        <v>1</v>
      </c>
      <c r="B7" s="42" t="s">
        <v>38</v>
      </c>
      <c r="C7" s="101">
        <v>17</v>
      </c>
      <c r="D7" s="42">
        <v>1554957224.1989999</v>
      </c>
      <c r="E7" s="42">
        <v>0</v>
      </c>
      <c r="F7" s="42">
        <v>107095688.36</v>
      </c>
      <c r="G7" s="42">
        <v>4335063.4639999997</v>
      </c>
      <c r="H7" s="42">
        <v>584033977.61520004</v>
      </c>
      <c r="I7" s="42">
        <f>D7+E7+F7+G7+H7</f>
        <v>2250421953.6381998</v>
      </c>
      <c r="J7" s="102">
        <v>1</v>
      </c>
    </row>
    <row r="8" spans="1:10" ht="18.75" x14ac:dyDescent="0.3">
      <c r="A8" s="101">
        <v>2</v>
      </c>
      <c r="B8" s="42" t="s">
        <v>39</v>
      </c>
      <c r="C8" s="101">
        <v>21</v>
      </c>
      <c r="D8" s="42">
        <v>1961355365.6029999</v>
      </c>
      <c r="E8" s="42">
        <v>0</v>
      </c>
      <c r="F8" s="42">
        <v>135085840.13</v>
      </c>
      <c r="G8" s="42">
        <v>5468060.3766999999</v>
      </c>
      <c r="H8" s="42">
        <v>704881286.57669997</v>
      </c>
      <c r="I8" s="42">
        <f t="shared" ref="I8:I43" si="0">D8+E8+F8+G8+H8</f>
        <v>2806790552.6863995</v>
      </c>
      <c r="J8" s="102">
        <v>2</v>
      </c>
    </row>
    <row r="9" spans="1:10" ht="18.75" x14ac:dyDescent="0.3">
      <c r="A9" s="101">
        <v>3</v>
      </c>
      <c r="B9" s="42" t="s">
        <v>40</v>
      </c>
      <c r="C9" s="101">
        <v>31</v>
      </c>
      <c r="D9" s="42">
        <v>2612410092.3438001</v>
      </c>
      <c r="E9" s="42">
        <v>0</v>
      </c>
      <c r="F9" s="42">
        <v>179926401.03999999</v>
      </c>
      <c r="G9" s="42">
        <v>7283135.1034000004</v>
      </c>
      <c r="H9" s="42">
        <v>971471090.62619996</v>
      </c>
      <c r="I9" s="42">
        <f t="shared" si="0"/>
        <v>3771090719.1134005</v>
      </c>
      <c r="J9" s="102">
        <v>3</v>
      </c>
    </row>
    <row r="10" spans="1:10" ht="18.75" x14ac:dyDescent="0.3">
      <c r="A10" s="101">
        <v>4</v>
      </c>
      <c r="B10" s="42" t="s">
        <v>41</v>
      </c>
      <c r="C10" s="101">
        <v>21</v>
      </c>
      <c r="D10" s="42">
        <v>1971954737.9409001</v>
      </c>
      <c r="E10" s="42">
        <v>0</v>
      </c>
      <c r="F10" s="42">
        <v>135815858.33000001</v>
      </c>
      <c r="G10" s="42">
        <v>5497610.3546000002</v>
      </c>
      <c r="H10" s="42">
        <v>780818773.52049994</v>
      </c>
      <c r="I10" s="42">
        <f t="shared" si="0"/>
        <v>2894086980.1459999</v>
      </c>
      <c r="J10" s="102">
        <v>4</v>
      </c>
    </row>
    <row r="11" spans="1:10" ht="18.75" x14ac:dyDescent="0.3">
      <c r="A11" s="101">
        <v>5</v>
      </c>
      <c r="B11" s="42" t="s">
        <v>42</v>
      </c>
      <c r="C11" s="101">
        <v>20</v>
      </c>
      <c r="D11" s="42">
        <v>2238558852.8168001</v>
      </c>
      <c r="E11" s="42">
        <v>0</v>
      </c>
      <c r="F11" s="42">
        <v>154177875.47</v>
      </c>
      <c r="G11" s="42">
        <v>6240875.6612999998</v>
      </c>
      <c r="H11" s="42">
        <v>789062542.25979996</v>
      </c>
      <c r="I11" s="42">
        <f t="shared" si="0"/>
        <v>3188040146.2079</v>
      </c>
      <c r="J11" s="102">
        <v>5</v>
      </c>
    </row>
    <row r="12" spans="1:10" ht="18.75" x14ac:dyDescent="0.3">
      <c r="A12" s="101">
        <v>6</v>
      </c>
      <c r="B12" s="42" t="s">
        <v>43</v>
      </c>
      <c r="C12" s="101">
        <v>8</v>
      </c>
      <c r="D12" s="42">
        <v>911175391.81159997</v>
      </c>
      <c r="E12" s="42">
        <v>0</v>
      </c>
      <c r="F12" s="42">
        <v>62756038.740000002</v>
      </c>
      <c r="G12" s="42">
        <v>2540264.8308999999</v>
      </c>
      <c r="H12" s="42">
        <v>318757228.4465</v>
      </c>
      <c r="I12" s="42">
        <f t="shared" si="0"/>
        <v>1295228923.829</v>
      </c>
      <c r="J12" s="102">
        <v>6</v>
      </c>
    </row>
    <row r="13" spans="1:10" ht="18.75" x14ac:dyDescent="0.3">
      <c r="A13" s="101">
        <v>7</v>
      </c>
      <c r="B13" s="42" t="s">
        <v>44</v>
      </c>
      <c r="C13" s="101">
        <v>23</v>
      </c>
      <c r="D13" s="42">
        <v>2435898490.7859998</v>
      </c>
      <c r="E13" s="42">
        <v>0</v>
      </c>
      <c r="F13" s="42">
        <v>167769390.43000001</v>
      </c>
      <c r="G13" s="42">
        <v>6791038.6116000004</v>
      </c>
      <c r="H13" s="42">
        <v>821558025.01689994</v>
      </c>
      <c r="I13" s="42">
        <f t="shared" si="0"/>
        <v>3432016944.8444996</v>
      </c>
      <c r="J13" s="102">
        <v>7</v>
      </c>
    </row>
    <row r="14" spans="1:10" ht="18.75" x14ac:dyDescent="0.3">
      <c r="A14" s="101">
        <v>8</v>
      </c>
      <c r="B14" s="42" t="s">
        <v>45</v>
      </c>
      <c r="C14" s="101">
        <v>27</v>
      </c>
      <c r="D14" s="42">
        <v>2644655780.4345999</v>
      </c>
      <c r="E14" s="42">
        <v>0</v>
      </c>
      <c r="F14" s="42">
        <v>182147281.53</v>
      </c>
      <c r="G14" s="42">
        <v>7373032.8202</v>
      </c>
      <c r="H14" s="42">
        <v>906578747.96739995</v>
      </c>
      <c r="I14" s="42">
        <f t="shared" si="0"/>
        <v>3740754842.7522001</v>
      </c>
      <c r="J14" s="102">
        <v>8</v>
      </c>
    </row>
    <row r="15" spans="1:10" ht="18.75" x14ac:dyDescent="0.3">
      <c r="A15" s="101">
        <v>9</v>
      </c>
      <c r="B15" s="42" t="s">
        <v>46</v>
      </c>
      <c r="C15" s="101">
        <v>18</v>
      </c>
      <c r="D15" s="42">
        <v>1704926285.8164001</v>
      </c>
      <c r="E15" s="42">
        <v>0</v>
      </c>
      <c r="F15" s="42">
        <v>117424615.51000001</v>
      </c>
      <c r="G15" s="42">
        <v>4753162.0389999999</v>
      </c>
      <c r="H15" s="42">
        <v>607616634.44260001</v>
      </c>
      <c r="I15" s="42">
        <f t="shared" si="0"/>
        <v>2434720697.8080001</v>
      </c>
      <c r="J15" s="102">
        <v>9</v>
      </c>
    </row>
    <row r="16" spans="1:10" ht="18.75" x14ac:dyDescent="0.3">
      <c r="A16" s="101">
        <v>10</v>
      </c>
      <c r="B16" s="42" t="s">
        <v>47</v>
      </c>
      <c r="C16" s="101">
        <v>25</v>
      </c>
      <c r="D16" s="42">
        <v>2184618511.3941002</v>
      </c>
      <c r="E16" s="42">
        <v>0</v>
      </c>
      <c r="F16" s="42">
        <v>150462803.5</v>
      </c>
      <c r="G16" s="42">
        <v>6090495.4450000003</v>
      </c>
      <c r="H16" s="42">
        <v>917427111.45369995</v>
      </c>
      <c r="I16" s="42">
        <f t="shared" si="0"/>
        <v>3258598921.7928004</v>
      </c>
      <c r="J16" s="102">
        <v>10</v>
      </c>
    </row>
    <row r="17" spans="1:10" ht="18.75" x14ac:dyDescent="0.3">
      <c r="A17" s="101">
        <v>11</v>
      </c>
      <c r="B17" s="42" t="s">
        <v>48</v>
      </c>
      <c r="C17" s="101">
        <v>13</v>
      </c>
      <c r="D17" s="42">
        <v>1261194588.2413001</v>
      </c>
      <c r="E17" s="42">
        <f>-12611945.8825</f>
        <v>-12611945.8825</v>
      </c>
      <c r="F17" s="42">
        <v>86863162.849999994</v>
      </c>
      <c r="G17" s="42">
        <v>3516082.9476999999</v>
      </c>
      <c r="H17" s="42">
        <v>497983068.41100001</v>
      </c>
      <c r="I17" s="42">
        <f t="shared" si="0"/>
        <v>1836944956.5675001</v>
      </c>
      <c r="J17" s="102">
        <v>11</v>
      </c>
    </row>
    <row r="18" spans="1:10" ht="18.75" x14ac:dyDescent="0.3">
      <c r="A18" s="101">
        <v>12</v>
      </c>
      <c r="B18" s="42" t="s">
        <v>49</v>
      </c>
      <c r="C18" s="101">
        <v>18</v>
      </c>
      <c r="D18" s="42">
        <v>1671528851.0815001</v>
      </c>
      <c r="E18" s="42">
        <v>0</v>
      </c>
      <c r="F18" s="42">
        <v>115124409.94</v>
      </c>
      <c r="G18" s="42">
        <v>4660053.3689000001</v>
      </c>
      <c r="H18" s="42">
        <v>644931654.77499998</v>
      </c>
      <c r="I18" s="42">
        <f t="shared" si="0"/>
        <v>2436244969.1654</v>
      </c>
      <c r="J18" s="102">
        <v>12</v>
      </c>
    </row>
    <row r="19" spans="1:10" ht="18.75" x14ac:dyDescent="0.3">
      <c r="A19" s="101">
        <v>13</v>
      </c>
      <c r="B19" s="42" t="s">
        <v>50</v>
      </c>
      <c r="C19" s="101">
        <v>16</v>
      </c>
      <c r="D19" s="42">
        <v>1327254524.6651001</v>
      </c>
      <c r="E19" s="42">
        <v>0</v>
      </c>
      <c r="F19" s="42">
        <v>91412956.409999996</v>
      </c>
      <c r="G19" s="42">
        <v>3700251.3687</v>
      </c>
      <c r="H19" s="42">
        <v>531342025.17549998</v>
      </c>
      <c r="I19" s="42">
        <f t="shared" si="0"/>
        <v>1953709757.6193001</v>
      </c>
      <c r="J19" s="102">
        <v>13</v>
      </c>
    </row>
    <row r="20" spans="1:10" ht="18.75" x14ac:dyDescent="0.3">
      <c r="A20" s="101">
        <v>14</v>
      </c>
      <c r="B20" s="42" t="s">
        <v>51</v>
      </c>
      <c r="C20" s="101">
        <v>17</v>
      </c>
      <c r="D20" s="42">
        <v>1698298163.322</v>
      </c>
      <c r="E20" s="42">
        <v>0</v>
      </c>
      <c r="F20" s="42">
        <v>116968112.06</v>
      </c>
      <c r="G20" s="42">
        <v>4734683.5038000001</v>
      </c>
      <c r="H20" s="42">
        <v>644028811.86919999</v>
      </c>
      <c r="I20" s="42">
        <f t="shared" si="0"/>
        <v>2464029770.7550001</v>
      </c>
      <c r="J20" s="102">
        <v>14</v>
      </c>
    </row>
    <row r="21" spans="1:10" ht="18.75" x14ac:dyDescent="0.3">
      <c r="A21" s="101">
        <v>15</v>
      </c>
      <c r="B21" s="42" t="s">
        <v>52</v>
      </c>
      <c r="C21" s="101">
        <v>11</v>
      </c>
      <c r="D21" s="42">
        <v>1163675087.6447001</v>
      </c>
      <c r="E21" s="42">
        <v>0</v>
      </c>
      <c r="F21" s="42">
        <v>80146632.069999993</v>
      </c>
      <c r="G21" s="42">
        <v>3244208.4435000001</v>
      </c>
      <c r="H21" s="42">
        <v>424357831.11930001</v>
      </c>
      <c r="I21" s="42">
        <f t="shared" si="0"/>
        <v>1671423759.2775002</v>
      </c>
      <c r="J21" s="102">
        <v>15</v>
      </c>
    </row>
    <row r="22" spans="1:10" ht="18.75" x14ac:dyDescent="0.3">
      <c r="A22" s="101">
        <v>16</v>
      </c>
      <c r="B22" s="42" t="s">
        <v>53</v>
      </c>
      <c r="C22" s="101">
        <v>27</v>
      </c>
      <c r="D22" s="42">
        <v>2276097322.1229</v>
      </c>
      <c r="E22" s="42">
        <v>0</v>
      </c>
      <c r="F22" s="42">
        <v>156763289.49000001</v>
      </c>
      <c r="G22" s="42">
        <v>6345529.1164999995</v>
      </c>
      <c r="H22" s="42">
        <v>910443914.20560002</v>
      </c>
      <c r="I22" s="42">
        <f t="shared" si="0"/>
        <v>3349650054.9349995</v>
      </c>
      <c r="J22" s="102">
        <v>16</v>
      </c>
    </row>
    <row r="23" spans="1:10" ht="18.75" x14ac:dyDescent="0.3">
      <c r="A23" s="101">
        <v>17</v>
      </c>
      <c r="B23" s="42" t="s">
        <v>54</v>
      </c>
      <c r="C23" s="101">
        <v>27</v>
      </c>
      <c r="D23" s="42">
        <v>2391254538.6995001</v>
      </c>
      <c r="E23" s="42">
        <v>0</v>
      </c>
      <c r="F23" s="42">
        <v>164694595.38</v>
      </c>
      <c r="G23" s="42">
        <v>6666575.7887000004</v>
      </c>
      <c r="H23" s="42">
        <v>921081228.72319996</v>
      </c>
      <c r="I23" s="42">
        <f t="shared" si="0"/>
        <v>3483696938.5914001</v>
      </c>
      <c r="J23" s="102">
        <v>17</v>
      </c>
    </row>
    <row r="24" spans="1:10" ht="18.75" x14ac:dyDescent="0.3">
      <c r="A24" s="101">
        <v>18</v>
      </c>
      <c r="B24" s="42" t="s">
        <v>55</v>
      </c>
      <c r="C24" s="101">
        <v>23</v>
      </c>
      <c r="D24" s="42">
        <v>2689192156.7483001</v>
      </c>
      <c r="E24" s="42">
        <v>0</v>
      </c>
      <c r="F24" s="42">
        <v>185214667.44</v>
      </c>
      <c r="G24" s="42">
        <v>7497195.733</v>
      </c>
      <c r="H24" s="42">
        <v>962766146.63800001</v>
      </c>
      <c r="I24" s="42">
        <f t="shared" si="0"/>
        <v>3844670166.5592999</v>
      </c>
      <c r="J24" s="102">
        <v>18</v>
      </c>
    </row>
    <row r="25" spans="1:10" ht="18.75" x14ac:dyDescent="0.3">
      <c r="A25" s="101">
        <v>19</v>
      </c>
      <c r="B25" s="42" t="s">
        <v>56</v>
      </c>
      <c r="C25" s="101">
        <v>44</v>
      </c>
      <c r="D25" s="42">
        <v>4281424392.717</v>
      </c>
      <c r="E25" s="42">
        <v>0</v>
      </c>
      <c r="F25" s="42">
        <v>294877624.51999998</v>
      </c>
      <c r="G25" s="42">
        <v>11936178.159299999</v>
      </c>
      <c r="H25" s="42">
        <v>1772449329.9168</v>
      </c>
      <c r="I25" s="42">
        <f t="shared" si="0"/>
        <v>6360687525.3130989</v>
      </c>
      <c r="J25" s="102">
        <v>19</v>
      </c>
    </row>
    <row r="26" spans="1:10" ht="18.75" x14ac:dyDescent="0.3">
      <c r="A26" s="101">
        <v>20</v>
      </c>
      <c r="B26" s="42" t="s">
        <v>57</v>
      </c>
      <c r="C26" s="101">
        <v>34</v>
      </c>
      <c r="D26" s="42">
        <v>3259521266.1476998</v>
      </c>
      <c r="E26" s="42">
        <v>0</v>
      </c>
      <c r="F26" s="42">
        <v>224495354.78999999</v>
      </c>
      <c r="G26" s="42">
        <v>9087215.6037000008</v>
      </c>
      <c r="H26" s="42">
        <v>1190569535.4626999</v>
      </c>
      <c r="I26" s="42">
        <f t="shared" si="0"/>
        <v>4683673372.0040998</v>
      </c>
      <c r="J26" s="102">
        <v>20</v>
      </c>
    </row>
    <row r="27" spans="1:10" ht="18.75" x14ac:dyDescent="0.3">
      <c r="A27" s="101">
        <v>21</v>
      </c>
      <c r="B27" s="42" t="s">
        <v>58</v>
      </c>
      <c r="C27" s="101">
        <v>21</v>
      </c>
      <c r="D27" s="42">
        <v>2057107793.1354001</v>
      </c>
      <c r="E27" s="42">
        <v>0</v>
      </c>
      <c r="F27" s="42">
        <v>141680666.00999999</v>
      </c>
      <c r="G27" s="42">
        <v>5735008.4596999995</v>
      </c>
      <c r="H27" s="42">
        <v>697150743.90970004</v>
      </c>
      <c r="I27" s="42">
        <f t="shared" si="0"/>
        <v>2901674211.5148001</v>
      </c>
      <c r="J27" s="102">
        <v>21</v>
      </c>
    </row>
    <row r="28" spans="1:10" ht="18.75" x14ac:dyDescent="0.3">
      <c r="A28" s="101">
        <v>22</v>
      </c>
      <c r="B28" s="42" t="s">
        <v>59</v>
      </c>
      <c r="C28" s="101">
        <v>21</v>
      </c>
      <c r="D28" s="42">
        <v>2126171584.2965</v>
      </c>
      <c r="E28" s="42">
        <v>0</v>
      </c>
      <c r="F28" s="42">
        <v>146437346.22</v>
      </c>
      <c r="G28" s="42">
        <v>5927551.3238000004</v>
      </c>
      <c r="H28" s="42">
        <v>706427235.29320002</v>
      </c>
      <c r="I28" s="42">
        <f t="shared" si="0"/>
        <v>2984963717.1335001</v>
      </c>
      <c r="J28" s="102">
        <v>22</v>
      </c>
    </row>
    <row r="29" spans="1:10" ht="18.75" x14ac:dyDescent="0.3">
      <c r="A29" s="101">
        <v>23</v>
      </c>
      <c r="B29" s="42" t="s">
        <v>60</v>
      </c>
      <c r="C29" s="101">
        <v>16</v>
      </c>
      <c r="D29" s="42">
        <v>1504489101.5625</v>
      </c>
      <c r="E29" s="42">
        <v>0</v>
      </c>
      <c r="F29" s="42">
        <v>103619761.02</v>
      </c>
      <c r="G29" s="42">
        <v>4194363.4424000001</v>
      </c>
      <c r="H29" s="42">
        <v>530038913.53469998</v>
      </c>
      <c r="I29" s="42">
        <f t="shared" si="0"/>
        <v>2142342139.5595999</v>
      </c>
      <c r="J29" s="102">
        <v>23</v>
      </c>
    </row>
    <row r="30" spans="1:10" ht="18.75" x14ac:dyDescent="0.3">
      <c r="A30" s="101">
        <v>24</v>
      </c>
      <c r="B30" s="42" t="s">
        <v>61</v>
      </c>
      <c r="C30" s="101">
        <v>20</v>
      </c>
      <c r="D30" s="42">
        <v>2562891449.5743999</v>
      </c>
      <c r="E30" s="42">
        <v>0</v>
      </c>
      <c r="F30" s="42">
        <v>176515867.91</v>
      </c>
      <c r="G30" s="42">
        <v>7145082.1359000001</v>
      </c>
      <c r="H30" s="42">
        <v>5400526305.7369003</v>
      </c>
      <c r="I30" s="42">
        <f t="shared" si="0"/>
        <v>8147078705.3572006</v>
      </c>
      <c r="J30" s="102">
        <v>24</v>
      </c>
    </row>
    <row r="31" spans="1:10" ht="18.75" x14ac:dyDescent="0.3">
      <c r="A31" s="101">
        <v>25</v>
      </c>
      <c r="B31" s="42" t="s">
        <v>62</v>
      </c>
      <c r="C31" s="101">
        <v>13</v>
      </c>
      <c r="D31" s="42">
        <v>1342263583.8703001</v>
      </c>
      <c r="E31" s="42">
        <v>0</v>
      </c>
      <c r="F31" s="42">
        <v>92446686.150000006</v>
      </c>
      <c r="G31" s="42">
        <v>3742095.1076000002</v>
      </c>
      <c r="H31" s="42">
        <v>435007302.10610002</v>
      </c>
      <c r="I31" s="42">
        <f t="shared" si="0"/>
        <v>1873459667.2340002</v>
      </c>
      <c r="J31" s="102">
        <v>25</v>
      </c>
    </row>
    <row r="32" spans="1:10" ht="18.75" x14ac:dyDescent="0.3">
      <c r="A32" s="101">
        <v>26</v>
      </c>
      <c r="B32" s="42" t="s">
        <v>63</v>
      </c>
      <c r="C32" s="101">
        <v>25</v>
      </c>
      <c r="D32" s="42">
        <v>2484426355.3783998</v>
      </c>
      <c r="E32" s="42">
        <v>0</v>
      </c>
      <c r="F32" s="42">
        <v>171111684.97999999</v>
      </c>
      <c r="G32" s="42">
        <v>6926329.3898999998</v>
      </c>
      <c r="H32" s="42">
        <v>855461060.32589996</v>
      </c>
      <c r="I32" s="42">
        <f t="shared" si="0"/>
        <v>3517925430.0742002</v>
      </c>
      <c r="J32" s="102">
        <v>26</v>
      </c>
    </row>
    <row r="33" spans="1:11" ht="18.75" x14ac:dyDescent="0.3">
      <c r="A33" s="101">
        <v>27</v>
      </c>
      <c r="B33" s="42" t="s">
        <v>64</v>
      </c>
      <c r="C33" s="101">
        <v>20</v>
      </c>
      <c r="D33" s="42">
        <v>1772380779.1459999</v>
      </c>
      <c r="E33" s="42">
        <v>0</v>
      </c>
      <c r="F33" s="42">
        <v>122070457.39</v>
      </c>
      <c r="G33" s="42">
        <v>4941218.3435000004</v>
      </c>
      <c r="H33" s="42">
        <v>727768561.99940002</v>
      </c>
      <c r="I33" s="42">
        <f t="shared" si="0"/>
        <v>2627161016.8789001</v>
      </c>
      <c r="J33" s="102">
        <v>27</v>
      </c>
    </row>
    <row r="34" spans="1:11" ht="18.75" x14ac:dyDescent="0.3">
      <c r="A34" s="101">
        <v>28</v>
      </c>
      <c r="B34" s="42" t="s">
        <v>65</v>
      </c>
      <c r="C34" s="101">
        <v>18</v>
      </c>
      <c r="D34" s="42">
        <v>1692735755.0343001</v>
      </c>
      <c r="E34" s="42">
        <v>0</v>
      </c>
      <c r="F34" s="42">
        <v>116585008.31</v>
      </c>
      <c r="G34" s="42">
        <v>4719176.0721000005</v>
      </c>
      <c r="H34" s="42">
        <v>654870657.34189999</v>
      </c>
      <c r="I34" s="42">
        <f t="shared" si="0"/>
        <v>2468910596.7582998</v>
      </c>
      <c r="J34" s="102">
        <v>28</v>
      </c>
    </row>
    <row r="35" spans="1:11" ht="18.75" x14ac:dyDescent="0.3">
      <c r="A35" s="101">
        <v>29</v>
      </c>
      <c r="B35" s="42" t="s">
        <v>66</v>
      </c>
      <c r="C35" s="101">
        <v>30</v>
      </c>
      <c r="D35" s="42">
        <v>2292853378.0001998</v>
      </c>
      <c r="E35" s="42">
        <v>0</v>
      </c>
      <c r="F35" s="42">
        <v>157917341.38999999</v>
      </c>
      <c r="G35" s="42">
        <v>6392243.3055999996</v>
      </c>
      <c r="H35" s="42">
        <v>905469528.61000001</v>
      </c>
      <c r="I35" s="42">
        <f t="shared" si="0"/>
        <v>3362632491.3058</v>
      </c>
      <c r="J35" s="102">
        <v>29</v>
      </c>
    </row>
    <row r="36" spans="1:11" ht="18.75" x14ac:dyDescent="0.3">
      <c r="A36" s="101">
        <v>30</v>
      </c>
      <c r="B36" s="42" t="s">
        <v>67</v>
      </c>
      <c r="C36" s="101">
        <v>33</v>
      </c>
      <c r="D36" s="42">
        <v>2892255637.9921999</v>
      </c>
      <c r="E36" s="42">
        <v>0</v>
      </c>
      <c r="F36" s="42">
        <v>199200404.77000001</v>
      </c>
      <c r="G36" s="42">
        <v>8063316.1793</v>
      </c>
      <c r="H36" s="42">
        <v>1326757780.8415</v>
      </c>
      <c r="I36" s="42">
        <f t="shared" si="0"/>
        <v>4426277139.783</v>
      </c>
      <c r="J36" s="102">
        <v>30</v>
      </c>
    </row>
    <row r="37" spans="1:11" ht="18.75" x14ac:dyDescent="0.3">
      <c r="A37" s="101">
        <v>31</v>
      </c>
      <c r="B37" s="42" t="s">
        <v>68</v>
      </c>
      <c r="C37" s="101">
        <v>17</v>
      </c>
      <c r="D37" s="42">
        <v>1813056763.4068999</v>
      </c>
      <c r="E37" s="42">
        <v>0</v>
      </c>
      <c r="F37" s="42">
        <v>124871963.73999999</v>
      </c>
      <c r="G37" s="42">
        <v>5054618.8735999996</v>
      </c>
      <c r="H37" s="42">
        <v>619169642.46459997</v>
      </c>
      <c r="I37" s="42">
        <f t="shared" si="0"/>
        <v>2562152988.4850998</v>
      </c>
      <c r="J37" s="102">
        <v>31</v>
      </c>
    </row>
    <row r="38" spans="1:11" ht="18.75" x14ac:dyDescent="0.3">
      <c r="A38" s="101">
        <v>32</v>
      </c>
      <c r="B38" s="42" t="s">
        <v>69</v>
      </c>
      <c r="C38" s="101">
        <v>23</v>
      </c>
      <c r="D38" s="42">
        <v>2247384368.4885001</v>
      </c>
      <c r="E38" s="42">
        <v>0</v>
      </c>
      <c r="F38" s="42">
        <v>154785721.56999999</v>
      </c>
      <c r="G38" s="42">
        <v>6265480.3057000004</v>
      </c>
      <c r="H38" s="42">
        <v>1101922758.4456</v>
      </c>
      <c r="I38" s="42">
        <f t="shared" si="0"/>
        <v>3510358328.8098001</v>
      </c>
      <c r="J38" s="102">
        <v>32</v>
      </c>
    </row>
    <row r="39" spans="1:11" ht="18.75" x14ac:dyDescent="0.3">
      <c r="A39" s="101">
        <v>33</v>
      </c>
      <c r="B39" s="42" t="s">
        <v>70</v>
      </c>
      <c r="C39" s="101">
        <v>23</v>
      </c>
      <c r="D39" s="42">
        <v>2263463900.0836</v>
      </c>
      <c r="E39" s="42">
        <v>0</v>
      </c>
      <c r="F39" s="42">
        <v>155893178.72</v>
      </c>
      <c r="G39" s="42">
        <v>6310308.4138000002</v>
      </c>
      <c r="H39" s="42">
        <v>782388323.37960005</v>
      </c>
      <c r="I39" s="42">
        <f t="shared" si="0"/>
        <v>3208055710.5969996</v>
      </c>
      <c r="J39" s="102">
        <v>33</v>
      </c>
    </row>
    <row r="40" spans="1:11" ht="18.75" x14ac:dyDescent="0.3">
      <c r="A40" s="101">
        <v>34</v>
      </c>
      <c r="B40" s="42" t="s">
        <v>71</v>
      </c>
      <c r="C40" s="101">
        <v>16</v>
      </c>
      <c r="D40" s="42">
        <v>1696473765.6700001</v>
      </c>
      <c r="E40" s="42">
        <v>0</v>
      </c>
      <c r="F40" s="42">
        <v>116842459</v>
      </c>
      <c r="G40" s="42">
        <v>4729597.2675999999</v>
      </c>
      <c r="H40" s="42">
        <v>564336786.33350003</v>
      </c>
      <c r="I40" s="42">
        <f t="shared" si="0"/>
        <v>2382382608.2711</v>
      </c>
      <c r="J40" s="102">
        <v>34</v>
      </c>
    </row>
    <row r="41" spans="1:11" ht="18.75" x14ac:dyDescent="0.3">
      <c r="A41" s="101">
        <v>35</v>
      </c>
      <c r="B41" s="42" t="s">
        <v>72</v>
      </c>
      <c r="C41" s="101">
        <v>17</v>
      </c>
      <c r="D41" s="42">
        <v>1705655696.859</v>
      </c>
      <c r="E41" s="42">
        <v>0</v>
      </c>
      <c r="F41" s="42">
        <v>117474852.76000001</v>
      </c>
      <c r="G41" s="42">
        <v>4755195.5630000001</v>
      </c>
      <c r="H41" s="42">
        <v>561737584.81500006</v>
      </c>
      <c r="I41" s="42">
        <f t="shared" si="0"/>
        <v>2389623329.9969997</v>
      </c>
      <c r="J41" s="102">
        <v>35</v>
      </c>
    </row>
    <row r="42" spans="1:11" ht="18.75" x14ac:dyDescent="0.3">
      <c r="A42" s="101">
        <v>36</v>
      </c>
      <c r="B42" s="42" t="s">
        <v>73</v>
      </c>
      <c r="C42" s="101">
        <v>14</v>
      </c>
      <c r="D42" s="42">
        <v>1541173942.0172999</v>
      </c>
      <c r="E42" s="42">
        <v>0</v>
      </c>
      <c r="F42" s="42">
        <v>106146382.44</v>
      </c>
      <c r="G42" s="42">
        <v>4296637.0672000004</v>
      </c>
      <c r="H42" s="42">
        <v>542606234.16079998</v>
      </c>
      <c r="I42" s="42">
        <f t="shared" si="0"/>
        <v>2194223195.6852999</v>
      </c>
      <c r="J42" s="102">
        <v>36</v>
      </c>
    </row>
    <row r="43" spans="1:11" ht="18.75" x14ac:dyDescent="0.3">
      <c r="A43" s="101">
        <v>37</v>
      </c>
      <c r="B43" s="42" t="s">
        <v>913</v>
      </c>
      <c r="C43" s="101">
        <v>6</v>
      </c>
      <c r="D43" s="42">
        <v>680689188.48599994</v>
      </c>
      <c r="E43" s="42">
        <v>0</v>
      </c>
      <c r="F43" s="42">
        <v>46881596.530000001</v>
      </c>
      <c r="G43" s="42">
        <v>1897692.6087</v>
      </c>
      <c r="H43" s="42">
        <v>1496849719.1204</v>
      </c>
      <c r="I43" s="42">
        <f t="shared" si="0"/>
        <v>2226318196.7451</v>
      </c>
      <c r="J43" s="102">
        <v>37</v>
      </c>
    </row>
    <row r="44" spans="1:11" ht="19.5" x14ac:dyDescent="0.35">
      <c r="A44" s="101"/>
      <c r="B44" s="103" t="s">
        <v>914</v>
      </c>
      <c r="C44" s="42"/>
      <c r="D44" s="104">
        <f t="shared" ref="D44:H44" si="1">SUM(D7:D43)</f>
        <v>74915424667.537689</v>
      </c>
      <c r="E44" s="104">
        <f t="shared" si="1"/>
        <v>-12611945.8825</v>
      </c>
      <c r="F44" s="104">
        <f t="shared" si="1"/>
        <v>5159703976.8999987</v>
      </c>
      <c r="G44" s="104">
        <f t="shared" si="1"/>
        <v>208856626.59990001</v>
      </c>
      <c r="H44" s="104">
        <f t="shared" si="1"/>
        <v>33810648102.640598</v>
      </c>
      <c r="I44" s="104">
        <f>SUM(I7:I43)</f>
        <v>114082021427.7957</v>
      </c>
      <c r="J44" s="102"/>
    </row>
    <row r="45" spans="1:11" ht="18.75" x14ac:dyDescent="0.3">
      <c r="A45" s="177"/>
      <c r="B45" s="177"/>
      <c r="C45" s="177"/>
      <c r="D45" s="177"/>
      <c r="E45" s="177"/>
      <c r="F45" s="177"/>
      <c r="G45" s="177"/>
      <c r="H45" s="177"/>
      <c r="I45" s="177"/>
      <c r="J45" s="177"/>
    </row>
    <row r="46" spans="1:11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22"/>
    </row>
    <row r="47" spans="1:11" ht="23.25" x14ac:dyDescent="0.35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1" x14ac:dyDescent="0.2">
      <c r="H48" s="22"/>
      <c r="I48" s="23"/>
    </row>
    <row r="49" spans="9:9" x14ac:dyDescent="0.2">
      <c r="I49" s="23"/>
    </row>
  </sheetData>
  <mergeCells count="6">
    <mergeCell ref="A47:J47"/>
    <mergeCell ref="A1:J1"/>
    <mergeCell ref="A2:J2"/>
    <mergeCell ref="A3:J3"/>
    <mergeCell ref="A45:J45"/>
    <mergeCell ref="A46:J46"/>
  </mergeCells>
  <pageMargins left="0.31496062992125984" right="0.11811023622047245" top="0.35433070866141736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Sum &amp; 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cp:lastPrinted>2020-08-17T11:37:35Z</cp:lastPrinted>
  <dcterms:created xsi:type="dcterms:W3CDTF">2003-11-12T08:54:16Z</dcterms:created>
  <dcterms:modified xsi:type="dcterms:W3CDTF">2020-08-25T06:25:47Z</dcterms:modified>
</cp:coreProperties>
</file>